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2"/>
  </bookViews>
  <sheets>
    <sheet name="I GODINA" sheetId="1" r:id="rId1"/>
    <sheet name="II GODINA" sheetId="2" r:id="rId2"/>
    <sheet name="III GODINA" sheetId="3" r:id="rId3"/>
    <sheet name="IV GODINA" sheetId="4" r:id="rId4"/>
  </sheets>
  <definedNames/>
  <calcPr fullCalcOnLoad="1"/>
</workbook>
</file>

<file path=xl/sharedStrings.xml><?xml version="1.0" encoding="utf-8"?>
<sst xmlns="http://schemas.openxmlformats.org/spreadsheetml/2006/main" count="552" uniqueCount="164">
  <si>
    <t>PLAN REALIZACIJE NASTAVE  VŠU FINRA STUDIJSKOG PROGRAMA RAČUNARSTVO I INFORMATIKA I GODINA AKADEMSKA 2023/2024.</t>
  </si>
  <si>
    <t xml:space="preserve">MAKSIMALNA OPTEREĆENOST NASTAVNOG OSOBLJA </t>
  </si>
  <si>
    <t>Opterećenost</t>
  </si>
  <si>
    <t>Maksimalna opterećenost</t>
  </si>
  <si>
    <t>Broj sedmica</t>
  </si>
  <si>
    <t>Broj časova puno radno vri.</t>
  </si>
  <si>
    <t>Broj časova 1/2 radnog vremena</t>
  </si>
  <si>
    <t>Broj časova sedmično</t>
  </si>
  <si>
    <t>Broj časova 1/2 sed.</t>
  </si>
  <si>
    <t>Profesor/predavanje</t>
  </si>
  <si>
    <t>Asistent/vježbe</t>
  </si>
  <si>
    <t>Direktor VŠ</t>
  </si>
  <si>
    <t>Ukupno</t>
  </si>
  <si>
    <t>Predmeti</t>
  </si>
  <si>
    <t>Nastavnici</t>
  </si>
  <si>
    <t>Angaž.</t>
  </si>
  <si>
    <t>Pokrivenost ukupna u I semestru</t>
  </si>
  <si>
    <t>Pokrivenost sedmična</t>
  </si>
  <si>
    <t>Predavanje</t>
  </si>
  <si>
    <t>Vježbe</t>
  </si>
  <si>
    <r>
      <rPr>
        <b/>
        <sz val="11"/>
        <rFont val="Calibri"/>
        <family val="2"/>
      </rPr>
      <t xml:space="preserve">Matematika                          </t>
    </r>
    <r>
      <rPr>
        <sz val="11"/>
        <rFont val="Calibri"/>
        <family val="2"/>
      </rPr>
      <t>OBAVEZNI                                                       ECTS: 6</t>
    </r>
  </si>
  <si>
    <t>P</t>
  </si>
  <si>
    <t>Dr. sc. Zoran Jasak, docent</t>
  </si>
  <si>
    <t>RO</t>
  </si>
  <si>
    <t>V</t>
  </si>
  <si>
    <t>Šejla Mandžić. bach fin i rač, asistent</t>
  </si>
  <si>
    <r>
      <rPr>
        <b/>
        <sz val="11"/>
        <rFont val="Calibri"/>
        <family val="2"/>
      </rPr>
      <t xml:space="preserve">Algoritmi i strukture podataka                          </t>
    </r>
    <r>
      <rPr>
        <sz val="11"/>
        <rFont val="Calibri"/>
        <family val="2"/>
      </rPr>
      <t>OBAVEZNI                                                       ECTS: 6</t>
    </r>
  </si>
  <si>
    <t>p</t>
  </si>
  <si>
    <t>P/V</t>
  </si>
  <si>
    <t>Mr.sc.Aldijana Omerović, predavač</t>
  </si>
  <si>
    <r>
      <rPr>
        <b/>
        <sz val="11"/>
        <rFont val="Calibri"/>
        <family val="2"/>
      </rPr>
      <t>Engle</t>
    </r>
    <r>
      <rPr>
        <b/>
        <sz val="11"/>
        <rFont val="Calibri"/>
        <family val="2"/>
      </rPr>
      <t xml:space="preserve">ski jezik                                              </t>
    </r>
    <r>
      <rPr>
        <sz val="11"/>
        <rFont val="Calibri"/>
        <family val="2"/>
      </rPr>
      <t xml:space="preserve">OBAVEZNI                                  ECTS: 6                                          </t>
    </r>
  </si>
  <si>
    <t>Mr.sc. Alisa Pejić, predavač</t>
  </si>
  <si>
    <t>VS</t>
  </si>
  <si>
    <r>
      <rPr>
        <b/>
        <sz val="11"/>
        <rFont val="Calibri"/>
        <family val="2"/>
      </rPr>
      <t xml:space="preserve">Osnove računovodstva     </t>
    </r>
    <r>
      <rPr>
        <sz val="11"/>
        <rFont val="Calibri"/>
        <family val="2"/>
      </rPr>
      <t>OBAVEZNI                               ECTS:6</t>
    </r>
  </si>
  <si>
    <t>Dr.sc. Edin Glogić, docent</t>
  </si>
  <si>
    <t>Aiša Ćorić, bacc. fin i rač, asistent</t>
  </si>
  <si>
    <r>
      <rPr>
        <b/>
        <sz val="11"/>
        <rFont val="Calibri"/>
        <family val="2"/>
      </rPr>
      <t xml:space="preserve">Osnove programiranja                          </t>
    </r>
    <r>
      <rPr>
        <sz val="11"/>
        <rFont val="Calibri"/>
        <family val="2"/>
      </rPr>
      <t>OBAVEZNI                                                    ECTS: 6</t>
    </r>
  </si>
  <si>
    <t>Dr.sc. Almira Salkić , docent</t>
  </si>
  <si>
    <t>Mr.sc. Kenan Mazalović, predavač</t>
  </si>
  <si>
    <t>Mr.sc. Aldijana Omerović, predavač</t>
  </si>
  <si>
    <t>Ukupno iz radnog odnosa</t>
  </si>
  <si>
    <t>Ukupno iz honorarnog angažmana</t>
  </si>
  <si>
    <t>UKUPNO</t>
  </si>
  <si>
    <t>Pokrivenost ukupna u II semestru</t>
  </si>
  <si>
    <r>
      <rPr>
        <b/>
        <sz val="11"/>
        <rFont val="Calibri"/>
        <family val="2"/>
      </rPr>
      <t xml:space="preserve">Numerička matematika                                  </t>
    </r>
    <r>
      <rPr>
        <sz val="11"/>
        <rFont val="Calibri"/>
        <family val="2"/>
      </rPr>
      <t>OBAVEZNI                                                     ECTS: 6</t>
    </r>
  </si>
  <si>
    <t xml:space="preserve"> </t>
  </si>
  <si>
    <r>
      <rPr>
        <b/>
        <sz val="11"/>
        <rFont val="Calibri"/>
        <family val="2"/>
      </rPr>
      <t xml:space="preserve">Računarske mreže i mrežne usluge                               </t>
    </r>
    <r>
      <rPr>
        <sz val="11"/>
        <rFont val="Calibri"/>
        <family val="2"/>
      </rPr>
      <t>OBAVEZNI                                                ECTS: 6</t>
    </r>
  </si>
  <si>
    <t>Dr.sc. Almira Salkić, docent</t>
  </si>
  <si>
    <t>Lejla Salkić, SIP</t>
  </si>
  <si>
    <r>
      <rPr>
        <b/>
        <sz val="11"/>
        <rFont val="Calibri"/>
        <family val="2"/>
      </rPr>
      <t xml:space="preserve">Objektno orjentisano programiranje                         </t>
    </r>
    <r>
      <rPr>
        <sz val="11"/>
        <rFont val="Calibri"/>
        <family val="2"/>
      </rPr>
      <t xml:space="preserve">OBAVEZNI                                              ECTS: </t>
    </r>
    <r>
      <rPr>
        <sz val="11"/>
        <rFont val="Calibri"/>
        <family val="2"/>
      </rPr>
      <t>6</t>
    </r>
  </si>
  <si>
    <t xml:space="preserve">Dr.sc. Almira Salkić , docent </t>
  </si>
  <si>
    <t>v</t>
  </si>
  <si>
    <r>
      <rPr>
        <b/>
        <sz val="11"/>
        <rFont val="Calibri"/>
        <family val="2"/>
      </rPr>
      <t xml:space="preserve">Osnove poslovnih finasija                                </t>
    </r>
    <r>
      <rPr>
        <sz val="11"/>
        <rFont val="Calibri"/>
        <family val="2"/>
      </rPr>
      <t>OBAVEZNI                                                       ECTS: 6</t>
    </r>
  </si>
  <si>
    <t>Dr.sc. Ismet Kalić, vanr.prof.</t>
  </si>
  <si>
    <t>Nermina Kalić, MA, predavač</t>
  </si>
  <si>
    <t>Hava Džananović, asistent</t>
  </si>
  <si>
    <r>
      <rPr>
        <b/>
        <sz val="11"/>
        <rFont val="Calibri"/>
        <family val="2"/>
      </rPr>
      <t xml:space="preserve">Informatika                          </t>
    </r>
    <r>
      <rPr>
        <sz val="11"/>
        <rFont val="Calibri"/>
        <family val="2"/>
      </rPr>
      <t>OBAVEZNI                                            ECTS:6</t>
    </r>
  </si>
  <si>
    <t>Dr.sc. Zijad Lugavić , docent</t>
  </si>
  <si>
    <t>Tuzla: 8.2.2024.</t>
  </si>
  <si>
    <t xml:space="preserve">Predsjedavajući Senata </t>
  </si>
  <si>
    <t>__________________________________</t>
  </si>
  <si>
    <t>Prof.dr.sc. Ismet Kalić,</t>
  </si>
  <si>
    <t>PLAN REALIZACIJE NASTAVE VISOKE ŠKOLE FINRA TUZLA - STUDIJSKI PROGRAM RAČUNARSTVO I INFORMATIKA II GODINA
AKADEMSKA 2023/2024.</t>
  </si>
  <si>
    <t>*</t>
  </si>
  <si>
    <t>Pokrivenost ukupna u III semestru</t>
  </si>
  <si>
    <r>
      <rPr>
        <b/>
        <sz val="11"/>
        <color indexed="8"/>
        <rFont val="Times New Roman"/>
        <family val="1"/>
      </rPr>
      <t xml:space="preserve">Baza podataka i modeli poslovnih sistema
</t>
    </r>
    <r>
      <rPr>
        <sz val="11"/>
        <color indexed="8"/>
        <rFont val="Times New Roman"/>
        <family val="1"/>
      </rPr>
      <t>OBAVEZNI, ECTS: 7</t>
    </r>
  </si>
  <si>
    <t>Dr. sc.Zoran Jasak, docent, nosilac</t>
  </si>
  <si>
    <t>Dejan Maskijević,bach info,  asistent</t>
  </si>
  <si>
    <r>
      <rPr>
        <b/>
        <sz val="11"/>
        <color indexed="8"/>
        <rFont val="Times New Roman"/>
        <family val="1"/>
      </rPr>
      <t xml:space="preserve">Poslovni engleski jezik
</t>
    </r>
    <r>
      <rPr>
        <sz val="11"/>
        <color indexed="8"/>
        <rFont val="Times New Roman"/>
        <family val="1"/>
      </rPr>
      <t>OBAVEZNI, ECTS: 6</t>
    </r>
  </si>
  <si>
    <r>
      <rPr>
        <b/>
        <sz val="11"/>
        <color indexed="8"/>
        <rFont val="Times New Roman"/>
        <family val="1"/>
      </rPr>
      <t xml:space="preserve">Osnove web programiranja
</t>
    </r>
    <r>
      <rPr>
        <sz val="11"/>
        <color indexed="8"/>
        <rFont val="Times New Roman"/>
        <family val="1"/>
      </rPr>
      <t>OBAVEZNI, ECTS: 7</t>
    </r>
  </si>
  <si>
    <t>Dr.sc. Emir Alibašić, profesor, nosilac</t>
  </si>
  <si>
    <t>Mr.sc.Kenan Mazalović,  predavač</t>
  </si>
  <si>
    <r>
      <rPr>
        <b/>
        <sz val="11"/>
        <color indexed="8"/>
        <rFont val="Times New Roman"/>
        <family val="1"/>
      </rPr>
      <t xml:space="preserve">Statistika
</t>
    </r>
    <r>
      <rPr>
        <sz val="11"/>
        <color indexed="8"/>
        <rFont val="Times New Roman"/>
        <family val="1"/>
      </rPr>
      <t>OBAVEZNI, ECTS:5</t>
    </r>
  </si>
  <si>
    <t>Dr.sc. Zoran Jasak, docent, nosilac</t>
  </si>
  <si>
    <t>Mr.sc. Aldijana Omerović, viši asistent</t>
  </si>
  <si>
    <t>Šejla Mandžić, bacc.fin.i rač., asistent</t>
  </si>
  <si>
    <t>Osnove menadžmenta                                     OBAVEZNI                               ECTS: 6</t>
  </si>
  <si>
    <t>Dr.sc.  Adil Kurtić, redovni profesor, nosilac</t>
  </si>
  <si>
    <t>Dr.sc. Jamila Jaganjac, vanr.  profesor</t>
  </si>
  <si>
    <t>Dr.sc. Muzafer Brigić, docent</t>
  </si>
  <si>
    <t>Dr.sc. Nedret Kikanović, docent</t>
  </si>
  <si>
    <t>Mr.sc. Adem Azapagić,predavač</t>
  </si>
  <si>
    <t>Pokrivenost ukupna u IV semestru</t>
  </si>
  <si>
    <r>
      <rPr>
        <b/>
        <sz val="11"/>
        <color indexed="8"/>
        <rFont val="Times New Roman"/>
        <family val="1"/>
      </rPr>
      <t xml:space="preserve">Operativni sistemi
</t>
    </r>
    <r>
      <rPr>
        <sz val="11"/>
        <color indexed="8"/>
        <rFont val="Times New Roman"/>
        <family val="1"/>
      </rPr>
      <t>OBAVEZNI, ECTS: 7</t>
    </r>
  </si>
  <si>
    <r>
      <t xml:space="preserve">Mrežno programiranje 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OBAVEZNI, ECTS: 7 </t>
    </r>
  </si>
  <si>
    <t>Doc.dr.sc. Čičak Bakir, docent, nosilac</t>
  </si>
  <si>
    <t>Mr. Nermin Hodžić, predavač</t>
  </si>
  <si>
    <r>
      <rPr>
        <b/>
        <sz val="11"/>
        <color indexed="8"/>
        <rFont val="Times New Roman"/>
        <family val="1"/>
      </rPr>
      <t xml:space="preserve">Web programiranje na strani poslužitelja
</t>
    </r>
    <r>
      <rPr>
        <sz val="11"/>
        <color indexed="8"/>
        <rFont val="Times New Roman"/>
        <family val="1"/>
      </rPr>
      <t>OBAVEZNI, ECTS: 6</t>
    </r>
  </si>
  <si>
    <t>Dr.sc. Emir Alibašić, docent, nosilac</t>
  </si>
  <si>
    <t>Mr.sc.Kenan Mazalović, predavač</t>
  </si>
  <si>
    <r>
      <rPr>
        <b/>
        <sz val="11"/>
        <color indexed="8"/>
        <rFont val="Times New Roman"/>
        <family val="1"/>
      </rPr>
      <t xml:space="preserve">Skriptni programski jezici
</t>
    </r>
    <r>
      <rPr>
        <sz val="11"/>
        <color indexed="8"/>
        <rFont val="Times New Roman"/>
        <family val="1"/>
      </rPr>
      <t>OBAVEZNI, ECTS: 5</t>
    </r>
  </si>
  <si>
    <t>Dr.sc. Đulaga Hadžić, docent, nosilac</t>
  </si>
  <si>
    <t>Dr.sc.Zoran Jasak, docent</t>
  </si>
  <si>
    <r>
      <rPr>
        <b/>
        <sz val="11"/>
        <color indexed="8"/>
        <rFont val="Times New Roman"/>
        <family val="1"/>
      </rPr>
      <t xml:space="preserve">E- Marketing
</t>
    </r>
    <r>
      <rPr>
        <sz val="11"/>
        <color indexed="8"/>
        <rFont val="Times New Roman"/>
        <family val="1"/>
      </rPr>
      <t>IZBORNI, ECTS: 5</t>
    </r>
  </si>
  <si>
    <t>Dr.sc. Zijad Lugavić, docent, nosilac</t>
  </si>
  <si>
    <t>Adnan Lugavić, SIP</t>
  </si>
  <si>
    <t>Mr.sc. Azra Sejranić, predavač</t>
  </si>
  <si>
    <t>PLAN REALIZACIJE NASTAVE VISOKE ŠKOLE FINRA TUZLA - STUDIJSKI PROGRAM RAČUNARSTVO I INFORMATIKA III GODINA
AKADEMSKA 2023/2024.</t>
  </si>
  <si>
    <t>Pokrivenost ukupna u V semestru</t>
  </si>
  <si>
    <t>Programiranje mobilnih aplikacija
OBAVEZNI, ECTS: 7</t>
  </si>
  <si>
    <t>Dr.sc. Hadzib Salkić, vanr. prof. , nosilac</t>
  </si>
  <si>
    <t>Metode i tehnike u poslovnom odlučivanju
OBAVEZNI, ECTS 6</t>
  </si>
  <si>
    <t>Dr.sc. Zoran Jasak, docent , nosilac</t>
  </si>
  <si>
    <t>Dr.sc. Samir Mukinović</t>
  </si>
  <si>
    <t>Šejla Mandžić, bacc.fin.rac., asistent</t>
  </si>
  <si>
    <r>
      <rPr>
        <b/>
        <sz val="11"/>
        <color indexed="8"/>
        <rFont val="Times New Roman"/>
        <family val="1"/>
      </rPr>
      <t xml:space="preserve">Stručna praksa
</t>
    </r>
    <r>
      <rPr>
        <sz val="11"/>
        <color indexed="8"/>
        <rFont val="Times New Roman"/>
        <family val="1"/>
      </rPr>
      <t>OBAVEZNI, ECTS: 6</t>
    </r>
  </si>
  <si>
    <t xml:space="preserve">
Mr.sc. Aldijana Omerović, predavač</t>
  </si>
  <si>
    <r>
      <rPr>
        <b/>
        <sz val="11"/>
        <color indexed="8"/>
        <rFont val="Times New Roman"/>
        <family val="1"/>
      </rPr>
      <t xml:space="preserve">Napredni poslovni engleski jezik
IZBORNI, </t>
    </r>
    <r>
      <rPr>
        <sz val="11"/>
        <color indexed="8"/>
        <rFont val="Times New Roman"/>
        <family val="1"/>
      </rPr>
      <t>ECTS: 5</t>
    </r>
  </si>
  <si>
    <t>Mr.sc. Alisa Pejić, predavač, nosilac</t>
  </si>
  <si>
    <r>
      <rPr>
        <b/>
        <sz val="11"/>
        <color indexed="8"/>
        <rFont val="Times New Roman"/>
        <family val="1"/>
      </rPr>
      <t xml:space="preserve">Digitalizacija i e-prikaz dokumenata
</t>
    </r>
    <r>
      <rPr>
        <sz val="11"/>
        <color indexed="8"/>
        <rFont val="Times New Roman"/>
        <family val="1"/>
      </rPr>
      <t>OBAVEZNI, ECTS: 6</t>
    </r>
  </si>
  <si>
    <t>Dr.sc. Zijad Lugavić, docent nosilac</t>
  </si>
  <si>
    <t>Mr.sc.Osman Džindo, predavač</t>
  </si>
  <si>
    <t>Pokrivenost ukupna u VI semestru</t>
  </si>
  <si>
    <r>
      <rPr>
        <b/>
        <sz val="11"/>
        <color indexed="8"/>
        <rFont val="Times New Roman"/>
        <family val="1"/>
      </rPr>
      <t xml:space="preserve">Sigurnost informacionih sistema
</t>
    </r>
    <r>
      <rPr>
        <sz val="11"/>
        <color indexed="8"/>
        <rFont val="Times New Roman"/>
        <family val="1"/>
      </rPr>
      <t>OBAVEZNI, ECTS: 6</t>
    </r>
  </si>
  <si>
    <t>Dr.sc. Hadzib Salkić , vanr.profesor, nosilac</t>
  </si>
  <si>
    <t>Dr.sc. Zoran Jasak, docent</t>
  </si>
  <si>
    <t xml:space="preserve">Dejan Maskijević, bac. mat i inf., asistent </t>
  </si>
  <si>
    <r>
      <t xml:space="preserve">IT sistem u oblaku
</t>
    </r>
    <r>
      <rPr>
        <sz val="11"/>
        <color indexed="8"/>
        <rFont val="Times New Roman"/>
        <family val="1"/>
      </rPr>
      <t>OBAVEZNI, ECTS: 6</t>
    </r>
  </si>
  <si>
    <t>Dr. sc. Emir Alibašić, docent, nosilac</t>
  </si>
  <si>
    <t>Adnan Lugavić, SIP, bach elektro</t>
  </si>
  <si>
    <t>Šejla Mandžić, asistent</t>
  </si>
  <si>
    <t>Multimedijski sistemi
OBAVEZNI, ECTS: 6</t>
  </si>
  <si>
    <t>Dr.sc. Alem Kozar, docent</t>
  </si>
  <si>
    <r>
      <rPr>
        <b/>
        <sz val="11"/>
        <color indexed="8"/>
        <rFont val="Times New Roman"/>
        <family val="1"/>
      </rPr>
      <t xml:space="preserve">Projektiranje informacionih sistema
</t>
    </r>
    <r>
      <rPr>
        <sz val="11"/>
        <color indexed="8"/>
        <rFont val="Times New Roman"/>
        <family val="1"/>
      </rPr>
      <t>OBAVEZNI, ECTS: 7</t>
    </r>
  </si>
  <si>
    <t>Dr.sc. Đulaga Hadžić, docent</t>
  </si>
  <si>
    <t>Mr.sc. Osman Džindo, predavač</t>
  </si>
  <si>
    <r>
      <rPr>
        <b/>
        <sz val="11"/>
        <color indexed="8"/>
        <rFont val="Times New Roman"/>
        <family val="1"/>
      </rPr>
      <t xml:space="preserve">Porezni sistemi u BiH i EU
</t>
    </r>
    <r>
      <rPr>
        <sz val="11"/>
        <color indexed="8"/>
        <rFont val="Times New Roman"/>
        <family val="1"/>
      </rPr>
      <t>IZBORNI, ECTS: 5</t>
    </r>
  </si>
  <si>
    <t>Dr.sc. Jasmina Hurić, docent, nosilac</t>
  </si>
  <si>
    <t>mr.sc. Zlatan Imamović,  predavač</t>
  </si>
  <si>
    <t>Jasmina Fišeković, bacc. fin i rač, asistent</t>
  </si>
  <si>
    <t xml:space="preserve">Napomena: </t>
  </si>
  <si>
    <t>U skladu sa silabusom predmeta "Stručna praksa" , dio praktične nastave realizuje se u vidu stručne prakse u partnerskim IT kompanijama i organizacijama od 60 sati (ekvivalentno 30 časova kabinetske nastave)</t>
  </si>
  <si>
    <t>PLAN REALIZACIJE NASTAVE VISOKE ŠKOLE FINRA TUZLA - STUDIJSKI PROGRAM RAČUNARSTVO I INFORMATIKA IV GODINA
AKADEMSKA 2023/2024.</t>
  </si>
  <si>
    <t>Pokrivenost ukupna u VII semestru</t>
  </si>
  <si>
    <r>
      <rPr>
        <b/>
        <sz val="11"/>
        <color indexed="8"/>
        <rFont val="Times New Roman"/>
        <family val="1"/>
      </rPr>
      <t xml:space="preserve">Inteligentni sistemi
</t>
    </r>
    <r>
      <rPr>
        <sz val="11"/>
        <color indexed="8"/>
        <rFont val="Times New Roman"/>
        <family val="1"/>
      </rPr>
      <t>OBAVEZNI, ECTS: 5</t>
    </r>
  </si>
  <si>
    <t xml:space="preserve">Dr.sc. Almira Salkić, docent </t>
  </si>
  <si>
    <r>
      <rPr>
        <b/>
        <sz val="11"/>
        <color indexed="8"/>
        <rFont val="Times New Roman"/>
        <family val="1"/>
      </rPr>
      <t xml:space="preserve">Računovodstveni informacioni sistem
</t>
    </r>
    <r>
      <rPr>
        <sz val="11"/>
        <color indexed="8"/>
        <rFont val="Times New Roman"/>
        <family val="1"/>
      </rPr>
      <t>OBAVEZNI, ECTS 7</t>
    </r>
  </si>
  <si>
    <t>Dr.sc. Edin Glogić , docent, nosilac</t>
  </si>
  <si>
    <t>Jasmina Fišeković, bacc.fin.i rač., asistent</t>
  </si>
  <si>
    <r>
      <rPr>
        <b/>
        <sz val="11"/>
        <color indexed="8"/>
        <rFont val="Times New Roman"/>
        <family val="1"/>
      </rPr>
      <t xml:space="preserve">Data Science
</t>
    </r>
    <r>
      <rPr>
        <sz val="11"/>
        <color indexed="8"/>
        <rFont val="Times New Roman"/>
        <family val="1"/>
      </rPr>
      <t>OBAVEZNI, ECTS: 7</t>
    </r>
  </si>
  <si>
    <t>Dr.sc. Alem Kozar, docent, nosilac</t>
  </si>
  <si>
    <r>
      <rPr>
        <b/>
        <sz val="11"/>
        <color indexed="8"/>
        <rFont val="Times New Roman"/>
        <family val="1"/>
      </rPr>
      <t xml:space="preserve">Forenzika u digitalnom okruženju
</t>
    </r>
    <r>
      <rPr>
        <sz val="11"/>
        <color indexed="8"/>
        <rFont val="Times New Roman"/>
        <family val="1"/>
      </rPr>
      <t>OBAVEZNI</t>
    </r>
    <r>
      <rPr>
        <b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ECTS: 6</t>
    </r>
  </si>
  <si>
    <t>Dr.sc. Hadžib Salkić, vanr.profesor, nosilac</t>
  </si>
  <si>
    <t>Dr.sc. Edin Glogić , docent</t>
  </si>
  <si>
    <r>
      <rPr>
        <b/>
        <sz val="11"/>
        <color indexed="8"/>
        <rFont val="Times New Roman"/>
        <family val="1"/>
      </rPr>
      <t xml:space="preserve">Pravni osnovi kompjuterskog kriminaliteta
</t>
    </r>
    <r>
      <rPr>
        <sz val="11"/>
        <color indexed="8"/>
        <rFont val="Times New Roman"/>
        <family val="1"/>
      </rPr>
      <t>OBAVEZNI, ECTS: 5</t>
    </r>
  </si>
  <si>
    <t>Dr.sc. Adnan Pirić, docent, nosilac</t>
  </si>
  <si>
    <t>Dr.sc. Nermin Lapandić, docent</t>
  </si>
  <si>
    <t>Mr.sc. Sabina Kovačević, predavač</t>
  </si>
  <si>
    <t>Mr.sc. Mirela Ajanović, predavač</t>
  </si>
  <si>
    <t>Mirela Hodžić, SIP</t>
  </si>
  <si>
    <t>Pokrivenost ukupna u VIII semestru</t>
  </si>
  <si>
    <r>
      <rPr>
        <b/>
        <sz val="11"/>
        <color indexed="8"/>
        <rFont val="Times New Roman"/>
        <family val="1"/>
      </rPr>
      <t xml:space="preserve">Modelirnje i simulacija sistema
</t>
    </r>
    <r>
      <rPr>
        <sz val="11"/>
        <color indexed="8"/>
        <rFont val="Times New Roman"/>
        <family val="1"/>
      </rPr>
      <t>OBAVEZNI, ECTS: 7</t>
    </r>
  </si>
  <si>
    <t>Dr.sc.Zoran Jasak , docent, nosilac</t>
  </si>
  <si>
    <r>
      <rPr>
        <b/>
        <sz val="11"/>
        <color indexed="8"/>
        <rFont val="Times New Roman"/>
        <family val="1"/>
      </rPr>
      <t xml:space="preserve">DSS-Sistemi za podršku odlučivanju
</t>
    </r>
    <r>
      <rPr>
        <sz val="11"/>
        <color indexed="8"/>
        <rFont val="Times New Roman"/>
        <family val="1"/>
      </rPr>
      <t>OBAVEZNI, ECTS: 7</t>
    </r>
  </si>
  <si>
    <t>Dr.sc. Hadžib Salkić, vanr.profesor</t>
  </si>
  <si>
    <t xml:space="preserve"> Mr.sc Nermin Hodžić,predavač</t>
  </si>
  <si>
    <r>
      <rPr>
        <b/>
        <sz val="11"/>
        <color indexed="8"/>
        <rFont val="Times New Roman"/>
        <family val="1"/>
      </rPr>
      <t xml:space="preserve">Menadžment informacionih sistema
</t>
    </r>
    <r>
      <rPr>
        <sz val="11"/>
        <color indexed="8"/>
        <rFont val="Times New Roman"/>
        <family val="1"/>
      </rPr>
      <t>OBAVEZNI, ECTS: 6</t>
    </r>
  </si>
  <si>
    <r>
      <rPr>
        <b/>
        <sz val="11"/>
        <color indexed="8"/>
        <rFont val="Times New Roman"/>
        <family val="1"/>
      </rPr>
      <t xml:space="preserve">CMS sitemi
</t>
    </r>
    <r>
      <rPr>
        <sz val="11"/>
        <color indexed="8"/>
        <rFont val="Times New Roman"/>
        <family val="1"/>
      </rPr>
      <t>OBAVEZNI, ECTS: 5</t>
    </r>
  </si>
  <si>
    <t>Dr.sc.Bakir Čičak</t>
  </si>
  <si>
    <t>Dr.sc. Šejla Mandžić, asistent</t>
  </si>
  <si>
    <r>
      <rPr>
        <b/>
        <sz val="11"/>
        <color indexed="8"/>
        <rFont val="Times New Roman"/>
        <family val="1"/>
      </rPr>
      <t xml:space="preserve">Završni rad
</t>
    </r>
    <r>
      <rPr>
        <sz val="11"/>
        <color indexed="8"/>
        <rFont val="Times New Roman"/>
        <family val="1"/>
      </rPr>
      <t>OBAVEZNI, ECTS: 5</t>
    </r>
  </si>
  <si>
    <t>Samostalni rad kandidata uz konsultacije sa mentorom</t>
  </si>
  <si>
    <t xml:space="preserve">Presjedavajući Senata </t>
  </si>
  <si>
    <t>Ferid Bešić, SIP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</si>
</sst>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0.0"/>
    <numFmt numFmtId="179" formatCode="0.0%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8"/>
      <name val="Calibri"/>
      <family val="2"/>
    </font>
    <font>
      <sz val="11"/>
      <color indexed="63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222222"/>
      <name val="Calibri"/>
      <family val="2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medium">
        <color rgb="FF000000"/>
      </bottom>
    </border>
    <border>
      <left/>
      <right style="medium"/>
      <top style="thin">
        <color rgb="FF000000"/>
      </top>
      <bottom style="medium"/>
    </border>
    <border>
      <left/>
      <right style="medium"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/>
      <right style="medium"/>
      <top style="medium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/>
      <right style="medium"/>
      <top/>
      <bottom style="medium"/>
    </border>
    <border>
      <left style="medium"/>
      <right style="medium"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/>
      <bottom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medium">
        <color rgb="FF000000"/>
      </top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5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45" fillId="27" borderId="7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644">
    <xf numFmtId="0" fontId="0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top"/>
    </xf>
    <xf numFmtId="0" fontId="49" fillId="33" borderId="9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/>
    </xf>
    <xf numFmtId="0" fontId="49" fillId="33" borderId="11" xfId="0" applyFont="1" applyFill="1" applyBorder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50" fillId="34" borderId="13" xfId="0" applyFont="1" applyFill="1" applyBorder="1" applyAlignment="1">
      <alignment vertical="top" wrapText="1"/>
    </xf>
    <xf numFmtId="0" fontId="50" fillId="34" borderId="14" xfId="0" applyFont="1" applyFill="1" applyBorder="1" applyAlignment="1">
      <alignment horizontal="center" vertical="top" wrapText="1"/>
    </xf>
    <xf numFmtId="0" fontId="50" fillId="35" borderId="15" xfId="0" applyFont="1" applyFill="1" applyBorder="1" applyAlignment="1">
      <alignment horizontal="center" vertical="top" wrapText="1"/>
    </xf>
    <xf numFmtId="0" fontId="50" fillId="35" borderId="16" xfId="0" applyFont="1" applyFill="1" applyBorder="1" applyAlignment="1">
      <alignment vertical="top" wrapText="1"/>
    </xf>
    <xf numFmtId="0" fontId="50" fillId="35" borderId="17" xfId="0" applyFont="1" applyFill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34" borderId="19" xfId="0" applyFont="1" applyFill="1" applyBorder="1" applyAlignment="1">
      <alignment vertical="top"/>
    </xf>
    <xf numFmtId="0" fontId="50" fillId="34" borderId="20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/>
    </xf>
    <xf numFmtId="0" fontId="50" fillId="35" borderId="13" xfId="0" applyFont="1" applyFill="1" applyBorder="1" applyAlignment="1">
      <alignment vertical="top" wrapText="1"/>
    </xf>
    <xf numFmtId="0" fontId="50" fillId="35" borderId="14" xfId="0" applyFont="1" applyFill="1" applyBorder="1" applyAlignment="1">
      <alignment horizontal="center" vertical="top"/>
    </xf>
    <xf numFmtId="0" fontId="50" fillId="35" borderId="14" xfId="0" applyFont="1" applyFill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/>
    </xf>
    <xf numFmtId="0" fontId="50" fillId="34" borderId="21" xfId="0" applyFont="1" applyFill="1" applyBorder="1" applyAlignment="1">
      <alignment vertical="top" wrapText="1"/>
    </xf>
    <xf numFmtId="0" fontId="50" fillId="34" borderId="22" xfId="0" applyFont="1" applyFill="1" applyBorder="1" applyAlignment="1">
      <alignment horizontal="center" vertical="top"/>
    </xf>
    <xf numFmtId="0" fontId="50" fillId="34" borderId="22" xfId="0" applyFont="1" applyFill="1" applyBorder="1" applyAlignment="1">
      <alignment horizontal="center" vertical="top" wrapText="1"/>
    </xf>
    <xf numFmtId="0" fontId="50" fillId="35" borderId="15" xfId="0" applyFont="1" applyFill="1" applyBorder="1" applyAlignment="1">
      <alignment horizontal="center" vertical="top"/>
    </xf>
    <xf numFmtId="0" fontId="50" fillId="34" borderId="23" xfId="0" applyFont="1" applyFill="1" applyBorder="1" applyAlignment="1">
      <alignment vertical="top"/>
    </xf>
    <xf numFmtId="0" fontId="50" fillId="34" borderId="20" xfId="0" applyFont="1" applyFill="1" applyBorder="1" applyAlignment="1">
      <alignment horizontal="center" vertical="top"/>
    </xf>
    <xf numFmtId="0" fontId="50" fillId="34" borderId="20" xfId="0" applyFont="1" applyFill="1" applyBorder="1" applyAlignment="1">
      <alignment vertical="top"/>
    </xf>
    <xf numFmtId="0" fontId="50" fillId="35" borderId="12" xfId="0" applyFont="1" applyFill="1" applyBorder="1" applyAlignment="1">
      <alignment horizontal="center" vertical="top" wrapText="1"/>
    </xf>
    <xf numFmtId="0" fontId="50" fillId="34" borderId="24" xfId="0" applyFont="1" applyFill="1" applyBorder="1" applyAlignment="1">
      <alignment vertical="top" wrapText="1"/>
    </xf>
    <xf numFmtId="0" fontId="50" fillId="34" borderId="25" xfId="0" applyFont="1" applyFill="1" applyBorder="1" applyAlignment="1">
      <alignment horizontal="center" vertical="top" wrapText="1"/>
    </xf>
    <xf numFmtId="0" fontId="50" fillId="34" borderId="25" xfId="0" applyFont="1" applyFill="1" applyBorder="1" applyAlignment="1">
      <alignment horizontal="center" vertical="top"/>
    </xf>
    <xf numFmtId="0" fontId="50" fillId="35" borderId="26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vertical="top" wrapText="1"/>
    </xf>
    <xf numFmtId="0" fontId="50" fillId="0" borderId="25" xfId="0" applyFont="1" applyBorder="1" applyAlignment="1">
      <alignment horizontal="center" vertical="top" wrapText="1"/>
    </xf>
    <xf numFmtId="0" fontId="50" fillId="36" borderId="17" xfId="0" applyFont="1" applyFill="1" applyBorder="1" applyAlignment="1">
      <alignment horizontal="center" vertical="top"/>
    </xf>
    <xf numFmtId="0" fontId="50" fillId="36" borderId="17" xfId="0" applyFont="1" applyFill="1" applyBorder="1" applyAlignment="1">
      <alignment horizontal="center" vertical="top" wrapText="1"/>
    </xf>
    <xf numFmtId="0" fontId="50" fillId="34" borderId="22" xfId="0" applyFont="1" applyFill="1" applyBorder="1" applyAlignment="1">
      <alignment vertical="top" wrapText="1"/>
    </xf>
    <xf numFmtId="0" fontId="50" fillId="34" borderId="27" xfId="0" applyFont="1" applyFill="1" applyBorder="1" applyAlignment="1">
      <alignment vertical="top" wrapText="1"/>
    </xf>
    <xf numFmtId="0" fontId="50" fillId="34" borderId="28" xfId="0" applyFont="1" applyFill="1" applyBorder="1" applyAlignment="1">
      <alignment horizontal="center" vertical="top" wrapText="1"/>
    </xf>
    <xf numFmtId="0" fontId="50" fillId="34" borderId="28" xfId="0" applyFont="1" applyFill="1" applyBorder="1" applyAlignment="1">
      <alignment horizontal="center" vertical="top"/>
    </xf>
    <xf numFmtId="0" fontId="50" fillId="0" borderId="13" xfId="0" applyFont="1" applyBorder="1" applyAlignment="1">
      <alignment horizontal="center" vertical="top" wrapText="1"/>
    </xf>
    <xf numFmtId="0" fontId="50" fillId="35" borderId="14" xfId="0" applyFont="1" applyFill="1" applyBorder="1" applyAlignment="1">
      <alignment vertical="top" wrapText="1"/>
    </xf>
    <xf numFmtId="0" fontId="50" fillId="0" borderId="14" xfId="0" applyFont="1" applyBorder="1" applyAlignment="1">
      <alignment horizontal="center" vertical="top"/>
    </xf>
    <xf numFmtId="0" fontId="50" fillId="35" borderId="24" xfId="0" applyFont="1" applyFill="1" applyBorder="1" applyAlignment="1">
      <alignment horizontal="center" vertical="top" wrapText="1"/>
    </xf>
    <xf numFmtId="0" fontId="50" fillId="34" borderId="25" xfId="0" applyFont="1" applyFill="1" applyBorder="1" applyAlignment="1">
      <alignment vertical="top" wrapText="1"/>
    </xf>
    <xf numFmtId="0" fontId="50" fillId="0" borderId="21" xfId="0" applyFont="1" applyBorder="1" applyAlignment="1">
      <alignment horizontal="center" vertical="top" wrapText="1"/>
    </xf>
    <xf numFmtId="0" fontId="50" fillId="35" borderId="22" xfId="0" applyFont="1" applyFill="1" applyBorder="1" applyAlignment="1">
      <alignment vertical="top" wrapText="1"/>
    </xf>
    <xf numFmtId="0" fontId="50" fillId="35" borderId="22" xfId="0" applyFont="1" applyFill="1" applyBorder="1" applyAlignment="1">
      <alignment horizontal="center" vertical="top" wrapText="1"/>
    </xf>
    <xf numFmtId="0" fontId="50" fillId="35" borderId="22" xfId="0" applyFont="1" applyFill="1" applyBorder="1" applyAlignment="1">
      <alignment horizontal="center" vertical="top"/>
    </xf>
    <xf numFmtId="0" fontId="50" fillId="0" borderId="19" xfId="0" applyFont="1" applyBorder="1" applyAlignment="1">
      <alignment horizontal="center" vertical="top" wrapText="1"/>
    </xf>
    <xf numFmtId="0" fontId="50" fillId="0" borderId="20" xfId="0" applyFont="1" applyBorder="1" applyAlignment="1">
      <alignment vertical="top" wrapText="1"/>
    </xf>
    <xf numFmtId="0" fontId="50" fillId="35" borderId="20" xfId="0" applyFont="1" applyFill="1" applyBorder="1" applyAlignment="1">
      <alignment horizontal="center" vertical="top" wrapText="1"/>
    </xf>
    <xf numFmtId="0" fontId="50" fillId="35" borderId="20" xfId="0" applyFont="1" applyFill="1" applyBorder="1" applyAlignment="1">
      <alignment horizontal="center" vertical="top"/>
    </xf>
    <xf numFmtId="0" fontId="50" fillId="0" borderId="20" xfId="0" applyFont="1" applyBorder="1" applyAlignment="1">
      <alignment horizontal="center" vertical="top"/>
    </xf>
    <xf numFmtId="0" fontId="50" fillId="0" borderId="29" xfId="0" applyFont="1" applyBorder="1" applyAlignment="1">
      <alignment horizontal="center" vertical="top" wrapText="1"/>
    </xf>
    <xf numFmtId="0" fontId="50" fillId="35" borderId="25" xfId="0" applyFont="1" applyFill="1" applyBorder="1" applyAlignment="1">
      <alignment vertical="top" wrapText="1"/>
    </xf>
    <xf numFmtId="0" fontId="50" fillId="0" borderId="25" xfId="0" applyFont="1" applyBorder="1" applyAlignment="1">
      <alignment horizontal="center" vertical="top"/>
    </xf>
    <xf numFmtId="0" fontId="50" fillId="35" borderId="25" xfId="0" applyFont="1" applyFill="1" applyBorder="1" applyAlignment="1">
      <alignment horizontal="center" vertical="top" wrapText="1"/>
    </xf>
    <xf numFmtId="0" fontId="50" fillId="35" borderId="25" xfId="0" applyFont="1" applyFill="1" applyBorder="1" applyAlignment="1">
      <alignment horizontal="center" vertical="top"/>
    </xf>
    <xf numFmtId="0" fontId="50" fillId="0" borderId="30" xfId="0" applyFont="1" applyBorder="1" applyAlignment="1">
      <alignment horizontal="center" vertical="top" wrapText="1"/>
    </xf>
    <xf numFmtId="0" fontId="50" fillId="34" borderId="20" xfId="0" applyFont="1" applyFill="1" applyBorder="1" applyAlignment="1">
      <alignment vertical="top" wrapText="1"/>
    </xf>
    <xf numFmtId="0" fontId="49" fillId="34" borderId="25" xfId="0" applyFont="1" applyFill="1" applyBorder="1" applyAlignment="1">
      <alignment horizontal="center" vertical="top"/>
    </xf>
    <xf numFmtId="0" fontId="49" fillId="34" borderId="25" xfId="0" applyFont="1" applyFill="1" applyBorder="1" applyAlignment="1">
      <alignment horizontal="center" vertical="top" wrapText="1"/>
    </xf>
    <xf numFmtId="0" fontId="49" fillId="35" borderId="22" xfId="0" applyFont="1" applyFill="1" applyBorder="1" applyAlignment="1">
      <alignment horizontal="center" vertical="top"/>
    </xf>
    <xf numFmtId="0" fontId="49" fillId="35" borderId="22" xfId="0" applyFont="1" applyFill="1" applyBorder="1" applyAlignment="1">
      <alignment horizontal="center" vertical="top" wrapText="1"/>
    </xf>
    <xf numFmtId="0" fontId="49" fillId="35" borderId="20" xfId="0" applyFont="1" applyFill="1" applyBorder="1" applyAlignment="1">
      <alignment horizontal="center" vertical="top"/>
    </xf>
    <xf numFmtId="0" fontId="49" fillId="35" borderId="2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50" fillId="34" borderId="14" xfId="0" applyFont="1" applyFill="1" applyBorder="1" applyAlignment="1">
      <alignment vertical="top"/>
    </xf>
    <xf numFmtId="0" fontId="50" fillId="0" borderId="16" xfId="0" applyFont="1" applyBorder="1" applyAlignment="1">
      <alignment horizontal="center" vertical="top" wrapText="1"/>
    </xf>
    <xf numFmtId="0" fontId="50" fillId="34" borderId="14" xfId="0" applyFont="1" applyFill="1" applyBorder="1" applyAlignment="1">
      <alignment vertical="top" wrapText="1"/>
    </xf>
    <xf numFmtId="0" fontId="50" fillId="34" borderId="17" xfId="0" applyFont="1" applyFill="1" applyBorder="1" applyAlignment="1">
      <alignment horizontal="center" vertical="top" wrapText="1"/>
    </xf>
    <xf numFmtId="0" fontId="50" fillId="35" borderId="19" xfId="0" applyFont="1" applyFill="1" applyBorder="1" applyAlignment="1">
      <alignment horizontal="center" vertical="top" wrapText="1"/>
    </xf>
    <xf numFmtId="0" fontId="50" fillId="35" borderId="13" xfId="0" applyFont="1" applyFill="1" applyBorder="1" applyAlignment="1">
      <alignment horizontal="center" vertical="top" wrapText="1"/>
    </xf>
    <xf numFmtId="0" fontId="50" fillId="37" borderId="14" xfId="0" applyFont="1" applyFill="1" applyBorder="1" applyAlignment="1">
      <alignment vertical="top"/>
    </xf>
    <xf numFmtId="0" fontId="50" fillId="37" borderId="14" xfId="0" applyFont="1" applyFill="1" applyBorder="1" applyAlignment="1">
      <alignment horizontal="center" vertical="top"/>
    </xf>
    <xf numFmtId="0" fontId="50" fillId="37" borderId="14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vertical="top"/>
    </xf>
    <xf numFmtId="0" fontId="51" fillId="38" borderId="25" xfId="0" applyFont="1" applyFill="1" applyBorder="1" applyAlignment="1">
      <alignment horizontal="center" vertical="top"/>
    </xf>
    <xf numFmtId="0" fontId="2" fillId="38" borderId="25" xfId="0" applyFont="1" applyFill="1" applyBorder="1" applyAlignment="1">
      <alignment horizontal="center" vertical="top"/>
    </xf>
    <xf numFmtId="0" fontId="51" fillId="38" borderId="17" xfId="0" applyFont="1" applyFill="1" applyBorder="1" applyAlignment="1">
      <alignment horizontal="center" vertical="top" wrapText="1"/>
    </xf>
    <xf numFmtId="0" fontId="50" fillId="35" borderId="2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/>
    </xf>
    <xf numFmtId="0" fontId="50" fillId="35" borderId="14" xfId="0" applyFont="1" applyFill="1" applyBorder="1" applyAlignment="1">
      <alignment vertical="top"/>
    </xf>
    <xf numFmtId="0" fontId="50" fillId="34" borderId="13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vertical="top" wrapText="1"/>
    </xf>
    <xf numFmtId="0" fontId="50" fillId="34" borderId="21" xfId="0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vertical="top" wrapText="1"/>
    </xf>
    <xf numFmtId="0" fontId="2" fillId="35" borderId="22" xfId="0" applyFont="1" applyFill="1" applyBorder="1" applyAlignment="1">
      <alignment vertical="top"/>
    </xf>
    <xf numFmtId="0" fontId="49" fillId="39" borderId="13" xfId="0" applyFont="1" applyFill="1" applyBorder="1" applyAlignment="1">
      <alignment horizontal="left" vertical="top" wrapText="1"/>
    </xf>
    <xf numFmtId="0" fontId="50" fillId="0" borderId="24" xfId="0" applyFont="1" applyBorder="1" applyAlignment="1">
      <alignment vertical="top" wrapText="1"/>
    </xf>
    <xf numFmtId="0" fontId="50" fillId="0" borderId="14" xfId="0" applyFont="1" applyBorder="1" applyAlignment="1">
      <alignment horizontal="center" vertical="top" wrapText="1"/>
    </xf>
    <xf numFmtId="0" fontId="49" fillId="35" borderId="0" xfId="0" applyFont="1" applyFill="1" applyBorder="1" applyAlignment="1">
      <alignment horizontal="center" vertical="top"/>
    </xf>
    <xf numFmtId="0" fontId="49" fillId="35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" fontId="50" fillId="0" borderId="0" xfId="0" applyNumberFormat="1" applyFont="1" applyAlignment="1">
      <alignment horizontal="center" vertical="top"/>
    </xf>
    <xf numFmtId="0" fontId="49" fillId="33" borderId="31" xfId="0" applyFont="1" applyFill="1" applyBorder="1" applyAlignment="1">
      <alignment horizontal="center" vertical="top"/>
    </xf>
    <xf numFmtId="178" fontId="50" fillId="34" borderId="14" xfId="0" applyNumberFormat="1" applyFont="1" applyFill="1" applyBorder="1" applyAlignment="1">
      <alignment horizontal="center" vertical="top" wrapText="1"/>
    </xf>
    <xf numFmtId="178" fontId="50" fillId="34" borderId="32" xfId="0" applyNumberFormat="1" applyFont="1" applyFill="1" applyBorder="1" applyAlignment="1">
      <alignment horizontal="center" vertical="top" wrapText="1"/>
    </xf>
    <xf numFmtId="178" fontId="50" fillId="38" borderId="14" xfId="0" applyNumberFormat="1" applyFont="1" applyFill="1" applyBorder="1" applyAlignment="1">
      <alignment horizontal="center" vertical="top" wrapText="1"/>
    </xf>
    <xf numFmtId="178" fontId="50" fillId="38" borderId="32" xfId="0" applyNumberFormat="1" applyFont="1" applyFill="1" applyBorder="1" applyAlignment="1">
      <alignment horizontal="center" vertical="top" wrapText="1"/>
    </xf>
    <xf numFmtId="178" fontId="50" fillId="34" borderId="20" xfId="0" applyNumberFormat="1" applyFont="1" applyFill="1" applyBorder="1" applyAlignment="1">
      <alignment horizontal="center" vertical="top" wrapText="1"/>
    </xf>
    <xf numFmtId="178" fontId="50" fillId="34" borderId="33" xfId="0" applyNumberFormat="1" applyFont="1" applyFill="1" applyBorder="1" applyAlignment="1">
      <alignment horizontal="center" vertical="top" wrapText="1"/>
    </xf>
    <xf numFmtId="178" fontId="50" fillId="35" borderId="14" xfId="0" applyNumberFormat="1" applyFont="1" applyFill="1" applyBorder="1" applyAlignment="1">
      <alignment horizontal="center" vertical="top" wrapText="1"/>
    </xf>
    <xf numFmtId="178" fontId="50" fillId="35" borderId="32" xfId="0" applyNumberFormat="1" applyFont="1" applyFill="1" applyBorder="1" applyAlignment="1">
      <alignment horizontal="center" vertical="top" wrapText="1"/>
    </xf>
    <xf numFmtId="0" fontId="50" fillId="40" borderId="0" xfId="0" applyFont="1" applyFill="1" applyAlignment="1">
      <alignment vertical="top"/>
    </xf>
    <xf numFmtId="178" fontId="50" fillId="34" borderId="25" xfId="0" applyNumberFormat="1" applyFont="1" applyFill="1" applyBorder="1" applyAlignment="1">
      <alignment horizontal="center" vertical="top" wrapText="1"/>
    </xf>
    <xf numFmtId="178" fontId="50" fillId="34" borderId="34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178" fontId="50" fillId="38" borderId="25" xfId="0" applyNumberFormat="1" applyFont="1" applyFill="1" applyBorder="1" applyAlignment="1">
      <alignment horizontal="center" vertical="top" wrapText="1"/>
    </xf>
    <xf numFmtId="178" fontId="50" fillId="38" borderId="34" xfId="0" applyNumberFormat="1" applyFont="1" applyFill="1" applyBorder="1" applyAlignment="1">
      <alignment horizontal="center" vertical="top" wrapText="1"/>
    </xf>
    <xf numFmtId="178" fontId="50" fillId="37" borderId="25" xfId="0" applyNumberFormat="1" applyFont="1" applyFill="1" applyBorder="1" applyAlignment="1">
      <alignment horizontal="center" vertical="top" wrapText="1"/>
    </xf>
    <xf numFmtId="178" fontId="50" fillId="37" borderId="34" xfId="0" applyNumberFormat="1" applyFont="1" applyFill="1" applyBorder="1" applyAlignment="1">
      <alignment horizontal="center" vertical="top" wrapText="1"/>
    </xf>
    <xf numFmtId="178" fontId="50" fillId="34" borderId="28" xfId="0" applyNumberFormat="1" applyFont="1" applyFill="1" applyBorder="1" applyAlignment="1">
      <alignment horizontal="center" vertical="top" wrapText="1"/>
    </xf>
    <xf numFmtId="178" fontId="50" fillId="34" borderId="35" xfId="0" applyNumberFormat="1" applyFont="1" applyFill="1" applyBorder="1" applyAlignment="1">
      <alignment horizontal="center" vertical="top" wrapText="1"/>
    </xf>
    <xf numFmtId="178" fontId="50" fillId="35" borderId="22" xfId="0" applyNumberFormat="1" applyFont="1" applyFill="1" applyBorder="1" applyAlignment="1">
      <alignment horizontal="center" vertical="top" wrapText="1"/>
    </xf>
    <xf numFmtId="178" fontId="50" fillId="35" borderId="36" xfId="0" applyNumberFormat="1" applyFont="1" applyFill="1" applyBorder="1" applyAlignment="1">
      <alignment horizontal="center" vertical="top" wrapText="1"/>
    </xf>
    <xf numFmtId="178" fontId="50" fillId="35" borderId="20" xfId="0" applyNumberFormat="1" applyFont="1" applyFill="1" applyBorder="1" applyAlignment="1">
      <alignment horizontal="center" vertical="top" wrapText="1"/>
    </xf>
    <xf numFmtId="178" fontId="50" fillId="35" borderId="33" xfId="0" applyNumberFormat="1" applyFont="1" applyFill="1" applyBorder="1" applyAlignment="1">
      <alignment horizontal="center" vertical="top" wrapText="1"/>
    </xf>
    <xf numFmtId="178" fontId="50" fillId="35" borderId="25" xfId="0" applyNumberFormat="1" applyFont="1" applyFill="1" applyBorder="1" applyAlignment="1">
      <alignment horizontal="center" vertical="top" wrapText="1"/>
    </xf>
    <xf numFmtId="178" fontId="51" fillId="0" borderId="0" xfId="0" applyNumberFormat="1" applyFont="1" applyAlignment="1">
      <alignment horizontal="center" vertical="top" wrapText="1"/>
    </xf>
    <xf numFmtId="178" fontId="50" fillId="34" borderId="37" xfId="0" applyNumberFormat="1" applyFont="1" applyFill="1" applyBorder="1" applyAlignment="1">
      <alignment horizontal="center" vertical="top" wrapText="1"/>
    </xf>
    <xf numFmtId="178" fontId="50" fillId="34" borderId="17" xfId="0" applyNumberFormat="1" applyFont="1" applyFill="1" applyBorder="1" applyAlignment="1">
      <alignment horizontal="center" vertical="top" wrapText="1"/>
    </xf>
    <xf numFmtId="178" fontId="50" fillId="34" borderId="38" xfId="0" applyNumberFormat="1" applyFont="1" applyFill="1" applyBorder="1" applyAlignment="1">
      <alignment horizontal="center" vertical="top" wrapText="1"/>
    </xf>
    <xf numFmtId="178" fontId="50" fillId="34" borderId="39" xfId="0" applyNumberFormat="1" applyFont="1" applyFill="1" applyBorder="1" applyAlignment="1">
      <alignment horizontal="center" vertical="top" wrapText="1"/>
    </xf>
    <xf numFmtId="178" fontId="50" fillId="34" borderId="40" xfId="0" applyNumberFormat="1" applyFont="1" applyFill="1" applyBorder="1" applyAlignment="1">
      <alignment horizontal="center" vertical="top" wrapText="1"/>
    </xf>
    <xf numFmtId="178" fontId="50" fillId="37" borderId="14" xfId="0" applyNumberFormat="1" applyFont="1" applyFill="1" applyBorder="1" applyAlignment="1">
      <alignment horizontal="center" vertical="top" wrapText="1"/>
    </xf>
    <xf numFmtId="178" fontId="50" fillId="37" borderId="32" xfId="0" applyNumberFormat="1" applyFont="1" applyFill="1" applyBorder="1" applyAlignment="1">
      <alignment horizontal="center" vertical="top" wrapText="1"/>
    </xf>
    <xf numFmtId="178" fontId="51" fillId="38" borderId="17" xfId="0" applyNumberFormat="1" applyFont="1" applyFill="1" applyBorder="1" applyAlignment="1">
      <alignment horizontal="center" vertical="top" wrapText="1"/>
    </xf>
    <xf numFmtId="178" fontId="51" fillId="38" borderId="41" xfId="0" applyNumberFormat="1" applyFont="1" applyFill="1" applyBorder="1" applyAlignment="1">
      <alignment horizontal="center" vertical="top" wrapText="1"/>
    </xf>
    <xf numFmtId="178" fontId="51" fillId="38" borderId="39" xfId="0" applyNumberFormat="1" applyFont="1" applyFill="1" applyBorder="1" applyAlignment="1">
      <alignment horizontal="center" vertical="top" wrapText="1"/>
    </xf>
    <xf numFmtId="178" fontId="50" fillId="35" borderId="40" xfId="0" applyNumberFormat="1" applyFont="1" applyFill="1" applyBorder="1" applyAlignment="1">
      <alignment horizontal="center" vertical="top" wrapText="1"/>
    </xf>
    <xf numFmtId="178" fontId="50" fillId="0" borderId="14" xfId="0" applyNumberFormat="1" applyFont="1" applyBorder="1" applyAlignment="1">
      <alignment horizontal="center" vertical="top" wrapText="1"/>
    </xf>
    <xf numFmtId="178" fontId="50" fillId="0" borderId="32" xfId="0" applyNumberFormat="1" applyFont="1" applyBorder="1" applyAlignment="1">
      <alignment horizontal="center" vertical="top" wrapText="1"/>
    </xf>
    <xf numFmtId="178" fontId="51" fillId="35" borderId="0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178" fontId="50" fillId="0" borderId="0" xfId="0" applyNumberFormat="1" applyFont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/>
    </xf>
    <xf numFmtId="0" fontId="50" fillId="34" borderId="14" xfId="0" applyFont="1" applyFill="1" applyBorder="1" applyAlignment="1">
      <alignment horizontal="center" vertical="top"/>
    </xf>
    <xf numFmtId="0" fontId="50" fillId="0" borderId="24" xfId="0" applyFont="1" applyBorder="1" applyAlignment="1">
      <alignment horizontal="center" vertical="top"/>
    </xf>
    <xf numFmtId="0" fontId="50" fillId="0" borderId="19" xfId="0" applyFont="1" applyBorder="1" applyAlignment="1">
      <alignment horizontal="center" vertical="top"/>
    </xf>
    <xf numFmtId="0" fontId="49" fillId="35" borderId="42" xfId="0" applyFont="1" applyFill="1" applyBorder="1" applyAlignment="1">
      <alignment horizontal="left" vertical="top" wrapText="1"/>
    </xf>
    <xf numFmtId="0" fontId="49" fillId="35" borderId="43" xfId="0" applyFont="1" applyFill="1" applyBorder="1" applyAlignment="1">
      <alignment horizontal="left" vertical="top" wrapText="1"/>
    </xf>
    <xf numFmtId="0" fontId="50" fillId="0" borderId="44" xfId="0" applyFont="1" applyBorder="1" applyAlignment="1">
      <alignment horizontal="center" vertical="top" wrapText="1"/>
    </xf>
    <xf numFmtId="0" fontId="50" fillId="35" borderId="44" xfId="0" applyFont="1" applyFill="1" applyBorder="1" applyAlignment="1">
      <alignment vertical="top" wrapText="1"/>
    </xf>
    <xf numFmtId="0" fontId="50" fillId="35" borderId="44" xfId="0" applyFont="1" applyFill="1" applyBorder="1" applyAlignment="1">
      <alignment horizontal="center" vertical="top" wrapText="1"/>
    </xf>
    <xf numFmtId="0" fontId="50" fillId="35" borderId="44" xfId="0" applyFont="1" applyFill="1" applyBorder="1" applyAlignment="1">
      <alignment horizontal="center" vertical="top"/>
    </xf>
    <xf numFmtId="0" fontId="50" fillId="0" borderId="44" xfId="0" applyFont="1" applyBorder="1" applyAlignment="1">
      <alignment horizontal="center" vertical="top"/>
    </xf>
    <xf numFmtId="0" fontId="50" fillId="0" borderId="22" xfId="0" applyFont="1" applyBorder="1" applyAlignment="1">
      <alignment horizontal="center" vertical="top" wrapText="1"/>
    </xf>
    <xf numFmtId="0" fontId="50" fillId="0" borderId="22" xfId="0" applyFont="1" applyBorder="1" applyAlignment="1">
      <alignment vertical="top"/>
    </xf>
    <xf numFmtId="0" fontId="50" fillId="0" borderId="20" xfId="0" applyFont="1" applyBorder="1" applyAlignment="1">
      <alignment horizontal="center" vertical="top" wrapText="1"/>
    </xf>
    <xf numFmtId="0" fontId="50" fillId="0" borderId="45" xfId="0" applyFont="1" applyBorder="1" applyAlignment="1">
      <alignment horizontal="center" vertical="top" wrapText="1"/>
    </xf>
    <xf numFmtId="0" fontId="50" fillId="35" borderId="46" xfId="0" applyFont="1" applyFill="1" applyBorder="1" applyAlignment="1">
      <alignment vertical="top"/>
    </xf>
    <xf numFmtId="0" fontId="50" fillId="35" borderId="47" xfId="0" applyFont="1" applyFill="1" applyBorder="1" applyAlignment="1">
      <alignment horizontal="center" vertical="top" wrapText="1"/>
    </xf>
    <xf numFmtId="0" fontId="50" fillId="0" borderId="42" xfId="0" applyFont="1" applyBorder="1" applyAlignment="1">
      <alignment horizontal="center" vertical="top" wrapText="1"/>
    </xf>
    <xf numFmtId="0" fontId="50" fillId="34" borderId="48" xfId="0" applyFont="1" applyFill="1" applyBorder="1" applyAlignment="1">
      <alignment vertical="top"/>
    </xf>
    <xf numFmtId="0" fontId="50" fillId="34" borderId="49" xfId="0" applyFont="1" applyFill="1" applyBorder="1" applyAlignment="1">
      <alignment horizontal="center" vertical="top" wrapText="1"/>
    </xf>
    <xf numFmtId="0" fontId="50" fillId="35" borderId="50" xfId="0" applyFont="1" applyFill="1" applyBorder="1" applyAlignment="1">
      <alignment horizontal="center" vertical="top" wrapText="1"/>
    </xf>
    <xf numFmtId="0" fontId="50" fillId="35" borderId="51" xfId="0" applyFont="1" applyFill="1" applyBorder="1" applyAlignment="1">
      <alignment vertical="top" wrapText="1"/>
    </xf>
    <xf numFmtId="0" fontId="50" fillId="35" borderId="52" xfId="0" applyFont="1" applyFill="1" applyBorder="1" applyAlignment="1">
      <alignment horizontal="center" vertical="top" wrapText="1"/>
    </xf>
    <xf numFmtId="0" fontId="50" fillId="35" borderId="25" xfId="0" applyFont="1" applyFill="1" applyBorder="1" applyAlignment="1">
      <alignment vertical="top"/>
    </xf>
    <xf numFmtId="0" fontId="50" fillId="34" borderId="22" xfId="0" applyFont="1" applyFill="1" applyBorder="1" applyAlignment="1">
      <alignment vertical="top"/>
    </xf>
    <xf numFmtId="0" fontId="50" fillId="35" borderId="9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 vertical="top"/>
    </xf>
    <xf numFmtId="0" fontId="50" fillId="34" borderId="10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vertical="top"/>
    </xf>
    <xf numFmtId="0" fontId="50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50" fillId="0" borderId="25" xfId="0" applyFont="1" applyFill="1" applyBorder="1" applyAlignment="1">
      <alignment horizontal="center" vertical="top"/>
    </xf>
    <xf numFmtId="0" fontId="50" fillId="0" borderId="25" xfId="0" applyFont="1" applyFill="1" applyBorder="1" applyAlignment="1">
      <alignment vertical="top"/>
    </xf>
    <xf numFmtId="0" fontId="50" fillId="41" borderId="22" xfId="0" applyFont="1" applyFill="1" applyBorder="1" applyAlignment="1">
      <alignment horizontal="center" vertical="top"/>
    </xf>
    <xf numFmtId="0" fontId="50" fillId="41" borderId="22" xfId="0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vertical="top" wrapText="1"/>
    </xf>
    <xf numFmtId="0" fontId="50" fillId="35" borderId="10" xfId="0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top" wrapText="1"/>
    </xf>
    <xf numFmtId="0" fontId="50" fillId="35" borderId="45" xfId="0" applyFont="1" applyFill="1" applyBorder="1" applyAlignment="1">
      <alignment horizontal="center" vertical="top" wrapText="1"/>
    </xf>
    <xf numFmtId="0" fontId="50" fillId="35" borderId="53" xfId="0" applyFont="1" applyFill="1" applyBorder="1" applyAlignment="1">
      <alignment vertical="top" wrapText="1"/>
    </xf>
    <xf numFmtId="0" fontId="50" fillId="35" borderId="54" xfId="0" applyFont="1" applyFill="1" applyBorder="1" applyAlignment="1">
      <alignment horizontal="center" vertical="top"/>
    </xf>
    <xf numFmtId="0" fontId="50" fillId="35" borderId="54" xfId="0" applyFont="1" applyFill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34" borderId="55" xfId="0" applyFont="1" applyFill="1" applyBorder="1" applyAlignment="1">
      <alignment vertical="top"/>
    </xf>
    <xf numFmtId="0" fontId="2" fillId="0" borderId="56" xfId="0" applyFont="1" applyBorder="1" applyAlignment="1">
      <alignment vertical="top"/>
    </xf>
    <xf numFmtId="0" fontId="2" fillId="0" borderId="57" xfId="0" applyFont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0" fontId="50" fillId="0" borderId="58" xfId="0" applyFont="1" applyBorder="1" applyAlignment="1">
      <alignment horizontal="center" vertical="top" wrapText="1"/>
    </xf>
    <xf numFmtId="0" fontId="50" fillId="0" borderId="59" xfId="0" applyFont="1" applyBorder="1" applyAlignment="1">
      <alignment horizontal="center" vertical="top"/>
    </xf>
    <xf numFmtId="0" fontId="50" fillId="0" borderId="53" xfId="0" applyFont="1" applyBorder="1" applyAlignment="1">
      <alignment vertical="top" wrapText="1"/>
    </xf>
    <xf numFmtId="0" fontId="50" fillId="0" borderId="54" xfId="0" applyFont="1" applyBorder="1" applyAlignment="1">
      <alignment horizontal="center" vertical="top"/>
    </xf>
    <xf numFmtId="0" fontId="50" fillId="0" borderId="54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60" xfId="0" applyFont="1" applyBorder="1" applyAlignment="1">
      <alignment horizontal="center" vertical="top"/>
    </xf>
    <xf numFmtId="0" fontId="50" fillId="0" borderId="61" xfId="0" applyFont="1" applyFill="1" applyBorder="1" applyAlignment="1">
      <alignment vertical="top"/>
    </xf>
    <xf numFmtId="0" fontId="50" fillId="0" borderId="22" xfId="0" applyFont="1" applyFill="1" applyBorder="1" applyAlignment="1">
      <alignment horizontal="center" vertical="top"/>
    </xf>
    <xf numFmtId="0" fontId="50" fillId="0" borderId="20" xfId="0" applyFont="1" applyFill="1" applyBorder="1" applyAlignment="1">
      <alignment horizontal="center" vertical="top" wrapText="1"/>
    </xf>
    <xf numFmtId="0" fontId="50" fillId="34" borderId="62" xfId="0" applyFont="1" applyFill="1" applyBorder="1" applyAlignment="1">
      <alignment vertical="top" wrapText="1"/>
    </xf>
    <xf numFmtId="0" fontId="50" fillId="34" borderId="58" xfId="0" applyFont="1" applyFill="1" applyBorder="1" applyAlignment="1">
      <alignment horizontal="center" vertical="top"/>
    </xf>
    <xf numFmtId="0" fontId="50" fillId="34" borderId="58" xfId="0" applyFont="1" applyFill="1" applyBorder="1" applyAlignment="1">
      <alignment horizontal="center" vertical="top" wrapText="1"/>
    </xf>
    <xf numFmtId="178" fontId="50" fillId="0" borderId="25" xfId="0" applyNumberFormat="1" applyFont="1" applyBorder="1" applyAlignment="1">
      <alignment horizontal="center" vertical="top" wrapText="1"/>
    </xf>
    <xf numFmtId="178" fontId="50" fillId="0" borderId="34" xfId="0" applyNumberFormat="1" applyFont="1" applyBorder="1" applyAlignment="1">
      <alignment horizontal="center" vertical="top" wrapText="1"/>
    </xf>
    <xf numFmtId="178" fontId="50" fillId="34" borderId="22" xfId="0" applyNumberFormat="1" applyFont="1" applyFill="1" applyBorder="1" applyAlignment="1">
      <alignment horizontal="center" vertical="top" wrapText="1"/>
    </xf>
    <xf numFmtId="178" fontId="50" fillId="34" borderId="36" xfId="0" applyNumberFormat="1" applyFont="1" applyFill="1" applyBorder="1" applyAlignment="1">
      <alignment horizontal="center" vertical="top" wrapText="1"/>
    </xf>
    <xf numFmtId="178" fontId="50" fillId="35" borderId="44" xfId="0" applyNumberFormat="1" applyFont="1" applyFill="1" applyBorder="1" applyAlignment="1">
      <alignment horizontal="center" vertical="top" wrapText="1"/>
    </xf>
    <xf numFmtId="178" fontId="50" fillId="35" borderId="28" xfId="0" applyNumberFormat="1" applyFont="1" applyFill="1" applyBorder="1" applyAlignment="1">
      <alignment horizontal="center" vertical="top" wrapText="1"/>
    </xf>
    <xf numFmtId="178" fontId="50" fillId="35" borderId="47" xfId="0" applyNumberFormat="1" applyFont="1" applyFill="1" applyBorder="1" applyAlignment="1">
      <alignment horizontal="center" vertical="top" wrapText="1"/>
    </xf>
    <xf numFmtId="178" fontId="50" fillId="0" borderId="47" xfId="0" applyNumberFormat="1" applyFont="1" applyBorder="1" applyAlignment="1">
      <alignment horizontal="center" vertical="top" wrapText="1"/>
    </xf>
    <xf numFmtId="178" fontId="50" fillId="0" borderId="63" xfId="0" applyNumberFormat="1" applyFont="1" applyBorder="1" applyAlignment="1">
      <alignment horizontal="center" vertical="top" wrapText="1"/>
    </xf>
    <xf numFmtId="178" fontId="50" fillId="34" borderId="49" xfId="0" applyNumberFormat="1" applyFont="1" applyFill="1" applyBorder="1" applyAlignment="1">
      <alignment horizontal="center" vertical="top" wrapText="1"/>
    </xf>
    <xf numFmtId="178" fontId="50" fillId="34" borderId="64" xfId="0" applyNumberFormat="1" applyFont="1" applyFill="1" applyBorder="1" applyAlignment="1">
      <alignment horizontal="center" vertical="top" wrapText="1"/>
    </xf>
    <xf numFmtId="178" fontId="50" fillId="35" borderId="52" xfId="0" applyNumberFormat="1" applyFont="1" applyFill="1" applyBorder="1" applyAlignment="1">
      <alignment horizontal="center" vertical="top" wrapText="1"/>
    </xf>
    <xf numFmtId="178" fontId="50" fillId="35" borderId="65" xfId="0" applyNumberFormat="1" applyFont="1" applyFill="1" applyBorder="1" applyAlignment="1">
      <alignment horizontal="center" vertical="top" wrapText="1"/>
    </xf>
    <xf numFmtId="178" fontId="50" fillId="0" borderId="10" xfId="0" applyNumberFormat="1" applyFont="1" applyFill="1" applyBorder="1" applyAlignment="1">
      <alignment horizontal="center" vertical="top" wrapText="1"/>
    </xf>
    <xf numFmtId="178" fontId="50" fillId="0" borderId="11" xfId="0" applyNumberFormat="1" applyFont="1" applyFill="1" applyBorder="1" applyAlignment="1">
      <alignment horizontal="center" vertical="top" wrapText="1"/>
    </xf>
    <xf numFmtId="178" fontId="50" fillId="34" borderId="10" xfId="0" applyNumberFormat="1" applyFont="1" applyFill="1" applyBorder="1" applyAlignment="1">
      <alignment horizontal="center" vertical="top" wrapText="1"/>
    </xf>
    <xf numFmtId="178" fontId="50" fillId="34" borderId="11" xfId="0" applyNumberFormat="1" applyFont="1" applyFill="1" applyBorder="1" applyAlignment="1">
      <alignment horizontal="center" vertical="top" wrapText="1"/>
    </xf>
    <xf numFmtId="0" fontId="50" fillId="34" borderId="32" xfId="0" applyFont="1" applyFill="1" applyBorder="1" applyAlignment="1">
      <alignment vertical="top"/>
    </xf>
    <xf numFmtId="0" fontId="50" fillId="0" borderId="34" xfId="0" applyFont="1" applyFill="1" applyBorder="1" applyAlignment="1">
      <alignment vertical="top"/>
    </xf>
    <xf numFmtId="178" fontId="50" fillId="42" borderId="22" xfId="0" applyNumberFormat="1" applyFont="1" applyFill="1" applyBorder="1" applyAlignment="1">
      <alignment horizontal="center" vertical="top" wrapText="1"/>
    </xf>
    <xf numFmtId="178" fontId="50" fillId="41" borderId="22" xfId="0" applyNumberFormat="1" applyFont="1" applyFill="1" applyBorder="1" applyAlignment="1">
      <alignment horizontal="center" vertical="top" wrapText="1"/>
    </xf>
    <xf numFmtId="178" fontId="50" fillId="42" borderId="36" xfId="0" applyNumberFormat="1" applyFont="1" applyFill="1" applyBorder="1" applyAlignment="1">
      <alignment horizontal="center" vertical="top" wrapText="1"/>
    </xf>
    <xf numFmtId="178" fontId="50" fillId="35" borderId="10" xfId="0" applyNumberFormat="1" applyFont="1" applyFill="1" applyBorder="1" applyAlignment="1">
      <alignment horizontal="center" vertical="top" wrapText="1"/>
    </xf>
    <xf numFmtId="178" fontId="50" fillId="35" borderId="11" xfId="0" applyNumberFormat="1" applyFont="1" applyFill="1" applyBorder="1" applyAlignment="1">
      <alignment horizontal="center" vertical="top" wrapText="1"/>
    </xf>
    <xf numFmtId="178" fontId="50" fillId="35" borderId="54" xfId="0" applyNumberFormat="1" applyFont="1" applyFill="1" applyBorder="1" applyAlignment="1">
      <alignment horizontal="center" vertical="top" wrapText="1"/>
    </xf>
    <xf numFmtId="178" fontId="50" fillId="0" borderId="54" xfId="0" applyNumberFormat="1" applyFont="1" applyBorder="1" applyAlignment="1">
      <alignment horizontal="center" vertical="top" wrapText="1"/>
    </xf>
    <xf numFmtId="178" fontId="50" fillId="0" borderId="66" xfId="0" applyNumberFormat="1" applyFont="1" applyBorder="1" applyAlignment="1">
      <alignment horizontal="center" vertical="top" wrapText="1"/>
    </xf>
    <xf numFmtId="178" fontId="50" fillId="34" borderId="67" xfId="0" applyNumberFormat="1" applyFont="1" applyFill="1" applyBorder="1" applyAlignment="1">
      <alignment horizontal="center" vertical="top" wrapText="1"/>
    </xf>
    <xf numFmtId="178" fontId="50" fillId="0" borderId="58" xfId="0" applyNumberFormat="1" applyFont="1" applyBorder="1" applyAlignment="1">
      <alignment horizontal="center" vertical="top" wrapText="1"/>
    </xf>
    <xf numFmtId="178" fontId="50" fillId="0" borderId="68" xfId="0" applyNumberFormat="1" applyFont="1" applyBorder="1" applyAlignment="1">
      <alignment horizontal="center" vertical="top" wrapText="1"/>
    </xf>
    <xf numFmtId="178" fontId="50" fillId="0" borderId="20" xfId="0" applyNumberFormat="1" applyFont="1" applyFill="1" applyBorder="1" applyAlignment="1">
      <alignment horizontal="center" vertical="top" wrapText="1"/>
    </xf>
    <xf numFmtId="178" fontId="50" fillId="0" borderId="22" xfId="0" applyNumberFormat="1" applyFont="1" applyFill="1" applyBorder="1" applyAlignment="1">
      <alignment horizontal="center" vertical="top" wrapText="1"/>
    </xf>
    <xf numFmtId="178" fontId="50" fillId="0" borderId="69" xfId="0" applyNumberFormat="1" applyFont="1" applyFill="1" applyBorder="1" applyAlignment="1">
      <alignment horizontal="center" vertical="top" wrapText="1"/>
    </xf>
    <xf numFmtId="178" fontId="50" fillId="34" borderId="58" xfId="0" applyNumberFormat="1" applyFont="1" applyFill="1" applyBorder="1" applyAlignment="1">
      <alignment horizontal="center" vertical="top" wrapText="1"/>
    </xf>
    <xf numFmtId="178" fontId="50" fillId="34" borderId="70" xfId="0" applyNumberFormat="1" applyFont="1" applyFill="1" applyBorder="1" applyAlignment="1">
      <alignment horizontal="center" vertical="top" wrapText="1"/>
    </xf>
    <xf numFmtId="0" fontId="50" fillId="43" borderId="0" xfId="0" applyFont="1" applyFill="1" applyAlignment="1">
      <alignment vertical="top"/>
    </xf>
    <xf numFmtId="0" fontId="50" fillId="44" borderId="71" xfId="0" applyFont="1" applyFill="1" applyBorder="1" applyAlignment="1">
      <alignment horizontal="center" vertical="top" wrapText="1"/>
    </xf>
    <xf numFmtId="0" fontId="50" fillId="34" borderId="72" xfId="0" applyFont="1" applyFill="1" applyBorder="1" applyAlignment="1">
      <alignment vertical="top" wrapText="1"/>
    </xf>
    <xf numFmtId="0" fontId="50" fillId="34" borderId="73" xfId="0" applyFont="1" applyFill="1" applyBorder="1" applyAlignment="1">
      <alignment horizontal="center" vertical="top" wrapText="1"/>
    </xf>
    <xf numFmtId="0" fontId="50" fillId="34" borderId="54" xfId="0" applyFont="1" applyFill="1" applyBorder="1" applyAlignment="1">
      <alignment horizontal="center" vertical="top" wrapText="1"/>
    </xf>
    <xf numFmtId="0" fontId="50" fillId="44" borderId="60" xfId="0" applyFont="1" applyFill="1" applyBorder="1" applyAlignment="1">
      <alignment horizontal="center" vertical="top" wrapText="1"/>
    </xf>
    <xf numFmtId="0" fontId="50" fillId="34" borderId="61" xfId="0" applyFont="1" applyFill="1" applyBorder="1" applyAlignment="1">
      <alignment vertical="top" wrapText="1"/>
    </xf>
    <xf numFmtId="0" fontId="50" fillId="35" borderId="62" xfId="0" applyFont="1" applyFill="1" applyBorder="1" applyAlignment="1">
      <alignment vertical="top" wrapText="1"/>
    </xf>
    <xf numFmtId="0" fontId="50" fillId="35" borderId="58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horizontal="left" vertical="top" wrapText="1"/>
    </xf>
    <xf numFmtId="0" fontId="50" fillId="35" borderId="17" xfId="0" applyFont="1" applyFill="1" applyBorder="1" applyAlignment="1">
      <alignment vertical="top" wrapText="1"/>
    </xf>
    <xf numFmtId="0" fontId="50" fillId="35" borderId="60" xfId="0" applyFont="1" applyFill="1" applyBorder="1" applyAlignment="1">
      <alignment horizontal="center" vertical="top"/>
    </xf>
    <xf numFmtId="0" fontId="50" fillId="35" borderId="73" xfId="0" applyFont="1" applyFill="1" applyBorder="1" applyAlignment="1">
      <alignment horizontal="center" vertical="top" wrapText="1"/>
    </xf>
    <xf numFmtId="0" fontId="50" fillId="45" borderId="60" xfId="0" applyFont="1" applyFill="1" applyBorder="1" applyAlignment="1">
      <alignment horizontal="center" vertical="top"/>
    </xf>
    <xf numFmtId="0" fontId="50" fillId="34" borderId="74" xfId="0" applyFont="1" applyFill="1" applyBorder="1" applyAlignment="1">
      <alignment vertical="top" wrapText="1"/>
    </xf>
    <xf numFmtId="0" fontId="50" fillId="0" borderId="75" xfId="0" applyFont="1" applyBorder="1" applyAlignment="1">
      <alignment vertical="top"/>
    </xf>
    <xf numFmtId="0" fontId="50" fillId="35" borderId="76" xfId="0" applyFont="1" applyFill="1" applyBorder="1" applyAlignment="1">
      <alignment horizontal="center" vertical="top"/>
    </xf>
    <xf numFmtId="0" fontId="50" fillId="46" borderId="77" xfId="0" applyFont="1" applyFill="1" applyBorder="1" applyAlignment="1">
      <alignment horizontal="center" vertical="top"/>
    </xf>
    <xf numFmtId="0" fontId="50" fillId="34" borderId="25" xfId="0" applyFont="1" applyFill="1" applyBorder="1" applyAlignment="1">
      <alignment vertical="top"/>
    </xf>
    <xf numFmtId="0" fontId="50" fillId="46" borderId="78" xfId="0" applyFont="1" applyFill="1" applyBorder="1" applyAlignment="1">
      <alignment horizontal="center" vertical="top"/>
    </xf>
    <xf numFmtId="0" fontId="50" fillId="46" borderId="79" xfId="0" applyFont="1" applyFill="1" applyBorder="1" applyAlignment="1">
      <alignment horizontal="center" vertical="top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80" xfId="0" applyFont="1" applyBorder="1" applyAlignment="1">
      <alignment horizontal="center" vertical="center"/>
    </xf>
    <xf numFmtId="0" fontId="50" fillId="35" borderId="24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34" borderId="22" xfId="0" applyFont="1" applyFill="1" applyBorder="1" applyAlignment="1">
      <alignment vertical="center" wrapText="1"/>
    </xf>
    <xf numFmtId="0" fontId="50" fillId="34" borderId="22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top" wrapText="1"/>
    </xf>
    <xf numFmtId="0" fontId="50" fillId="34" borderId="82" xfId="0" applyFont="1" applyFill="1" applyBorder="1" applyAlignment="1">
      <alignment vertical="top"/>
    </xf>
    <xf numFmtId="0" fontId="50" fillId="34" borderId="83" xfId="0" applyFont="1" applyFill="1" applyBorder="1" applyAlignment="1">
      <alignment horizontal="center" vertical="top" wrapText="1"/>
    </xf>
    <xf numFmtId="0" fontId="50" fillId="0" borderId="84" xfId="0" applyFont="1" applyBorder="1" applyAlignment="1">
      <alignment horizontal="center" vertical="top" wrapText="1"/>
    </xf>
    <xf numFmtId="0" fontId="50" fillId="35" borderId="85" xfId="0" applyFont="1" applyFill="1" applyBorder="1" applyAlignment="1">
      <alignment horizontal="center" vertical="top" wrapText="1"/>
    </xf>
    <xf numFmtId="0" fontId="2" fillId="35" borderId="86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top"/>
    </xf>
    <xf numFmtId="0" fontId="2" fillId="38" borderId="82" xfId="0" applyFont="1" applyFill="1" applyBorder="1" applyAlignment="1">
      <alignment vertical="center"/>
    </xf>
    <xf numFmtId="0" fontId="50" fillId="38" borderId="25" xfId="0" applyFont="1" applyFill="1" applyBorder="1" applyAlignment="1">
      <alignment horizontal="center" vertical="top"/>
    </xf>
    <xf numFmtId="0" fontId="50" fillId="38" borderId="83" xfId="0" applyFont="1" applyFill="1" applyBorder="1" applyAlignment="1">
      <alignment horizontal="center" vertical="top" wrapText="1"/>
    </xf>
    <xf numFmtId="0" fontId="50" fillId="35" borderId="87" xfId="0" applyFont="1" applyFill="1" applyBorder="1" applyAlignment="1">
      <alignment horizontal="center" vertical="top" wrapText="1"/>
    </xf>
    <xf numFmtId="0" fontId="50" fillId="34" borderId="31" xfId="0" applyFont="1" applyFill="1" applyBorder="1" applyAlignment="1">
      <alignment vertical="center"/>
    </xf>
    <xf numFmtId="0" fontId="50" fillId="35" borderId="82" xfId="0" applyFont="1" applyFill="1" applyBorder="1" applyAlignment="1">
      <alignment vertical="top" wrapText="1"/>
    </xf>
    <xf numFmtId="0" fontId="50" fillId="35" borderId="88" xfId="0" applyFont="1" applyFill="1" applyBorder="1" applyAlignment="1">
      <alignment horizontal="center" vertical="top" wrapText="1"/>
    </xf>
    <xf numFmtId="0" fontId="50" fillId="0" borderId="86" xfId="0" applyFont="1" applyBorder="1" applyAlignment="1">
      <alignment vertical="top"/>
    </xf>
    <xf numFmtId="0" fontId="50" fillId="34" borderId="29" xfId="0" applyFont="1" applyFill="1" applyBorder="1" applyAlignment="1">
      <alignment vertical="top"/>
    </xf>
    <xf numFmtId="0" fontId="50" fillId="35" borderId="89" xfId="0" applyFont="1" applyFill="1" applyBorder="1" applyAlignment="1">
      <alignment horizontal="center" vertical="top" wrapText="1"/>
    </xf>
    <xf numFmtId="0" fontId="50" fillId="0" borderId="29" xfId="0" applyFont="1" applyBorder="1" applyAlignment="1">
      <alignment vertical="top"/>
    </xf>
    <xf numFmtId="0" fontId="50" fillId="0" borderId="88" xfId="0" applyFont="1" applyBorder="1" applyAlignment="1">
      <alignment horizontal="center" vertical="top"/>
    </xf>
    <xf numFmtId="0" fontId="50" fillId="35" borderId="86" xfId="0" applyFont="1" applyFill="1" applyBorder="1" applyAlignment="1">
      <alignment vertical="top" wrapText="1"/>
    </xf>
    <xf numFmtId="0" fontId="50" fillId="0" borderId="85" xfId="0" applyFont="1" applyBorder="1" applyAlignment="1">
      <alignment horizontal="center" vertical="top"/>
    </xf>
    <xf numFmtId="0" fontId="2" fillId="35" borderId="87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35" borderId="22" xfId="0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 wrapText="1"/>
    </xf>
    <xf numFmtId="0" fontId="50" fillId="35" borderId="86" xfId="0" applyFont="1" applyFill="1" applyBorder="1" applyAlignment="1">
      <alignment vertical="top"/>
    </xf>
    <xf numFmtId="0" fontId="50" fillId="0" borderId="86" xfId="0" applyFont="1" applyBorder="1" applyAlignment="1">
      <alignment horizontal="center" vertical="top" wrapText="1"/>
    </xf>
    <xf numFmtId="0" fontId="50" fillId="35" borderId="29" xfId="0" applyFont="1" applyFill="1" applyBorder="1" applyAlignment="1">
      <alignment vertical="top"/>
    </xf>
    <xf numFmtId="0" fontId="50" fillId="0" borderId="87" xfId="0" applyFont="1" applyBorder="1" applyAlignment="1">
      <alignment horizontal="center" vertical="top"/>
    </xf>
    <xf numFmtId="0" fontId="50" fillId="0" borderId="82" xfId="0" applyFont="1" applyBorder="1" applyAlignment="1">
      <alignment vertical="top" wrapText="1"/>
    </xf>
    <xf numFmtId="0" fontId="50" fillId="0" borderId="82" xfId="0" applyFont="1" applyBorder="1" applyAlignment="1">
      <alignment horizontal="center" vertical="top"/>
    </xf>
    <xf numFmtId="0" fontId="50" fillId="0" borderId="22" xfId="0" applyFont="1" applyBorder="1" applyAlignment="1">
      <alignment horizontal="center" vertical="top"/>
    </xf>
    <xf numFmtId="0" fontId="50" fillId="0" borderId="90" xfId="0" applyFont="1" applyBorder="1" applyAlignment="1">
      <alignment horizontal="center" vertical="top"/>
    </xf>
    <xf numFmtId="0" fontId="50" fillId="34" borderId="31" xfId="0" applyFont="1" applyFill="1" applyBorder="1" applyAlignment="1">
      <alignment vertical="top" wrapText="1"/>
    </xf>
    <xf numFmtId="0" fontId="50" fillId="0" borderId="84" xfId="0" applyFont="1" applyBorder="1" applyAlignment="1">
      <alignment horizontal="center" vertical="top"/>
    </xf>
    <xf numFmtId="0" fontId="50" fillId="34" borderId="91" xfId="0" applyFont="1" applyFill="1" applyBorder="1" applyAlignment="1">
      <alignment vertical="top" wrapText="1"/>
    </xf>
    <xf numFmtId="0" fontId="50" fillId="34" borderId="58" xfId="0" applyFont="1" applyFill="1" applyBorder="1" applyAlignment="1">
      <alignment vertical="top"/>
    </xf>
    <xf numFmtId="0" fontId="49" fillId="34" borderId="28" xfId="0" applyFont="1" applyFill="1" applyBorder="1" applyAlignment="1">
      <alignment horizontal="center" vertical="top"/>
    </xf>
    <xf numFmtId="0" fontId="49" fillId="34" borderId="28" xfId="0" applyFont="1" applyFill="1" applyBorder="1" applyAlignment="1">
      <alignment horizontal="center" vertical="top" wrapText="1"/>
    </xf>
    <xf numFmtId="0" fontId="49" fillId="35" borderId="25" xfId="0" applyFont="1" applyFill="1" applyBorder="1" applyAlignment="1">
      <alignment horizontal="center" vertical="top"/>
    </xf>
    <xf numFmtId="0" fontId="49" fillId="35" borderId="25" xfId="0" applyFont="1" applyFill="1" applyBorder="1" applyAlignment="1">
      <alignment horizontal="center" vertical="top" wrapText="1"/>
    </xf>
    <xf numFmtId="178" fontId="50" fillId="34" borderId="54" xfId="0" applyNumberFormat="1" applyFont="1" applyFill="1" applyBorder="1" applyAlignment="1">
      <alignment horizontal="center" vertical="top" wrapText="1"/>
    </xf>
    <xf numFmtId="178" fontId="50" fillId="34" borderId="66" xfId="0" applyNumberFormat="1" applyFont="1" applyFill="1" applyBorder="1" applyAlignment="1">
      <alignment horizontal="center" vertical="top" wrapText="1"/>
    </xf>
    <xf numFmtId="178" fontId="50" fillId="34" borderId="92" xfId="0" applyNumberFormat="1" applyFont="1" applyFill="1" applyBorder="1" applyAlignment="1">
      <alignment horizontal="center" vertical="top" wrapText="1"/>
    </xf>
    <xf numFmtId="178" fontId="50" fillId="35" borderId="58" xfId="0" applyNumberFormat="1" applyFont="1" applyFill="1" applyBorder="1" applyAlignment="1">
      <alignment horizontal="center" vertical="top" wrapText="1"/>
    </xf>
    <xf numFmtId="178" fontId="50" fillId="35" borderId="70" xfId="0" applyNumberFormat="1" applyFont="1" applyFill="1" applyBorder="1" applyAlignment="1">
      <alignment horizontal="center" vertical="top" wrapText="1"/>
    </xf>
    <xf numFmtId="178" fontId="50" fillId="35" borderId="17" xfId="0" applyNumberFormat="1" applyFont="1" applyFill="1" applyBorder="1" applyAlignment="1">
      <alignment horizontal="center" vertical="top" wrapText="1"/>
    </xf>
    <xf numFmtId="178" fontId="50" fillId="35" borderId="66" xfId="0" applyNumberFormat="1" applyFont="1" applyFill="1" applyBorder="1" applyAlignment="1">
      <alignment horizontal="center" vertical="top" wrapText="1"/>
    </xf>
    <xf numFmtId="178" fontId="50" fillId="35" borderId="93" xfId="0" applyNumberFormat="1" applyFont="1" applyFill="1" applyBorder="1" applyAlignment="1">
      <alignment horizontal="center" vertical="top" wrapText="1"/>
    </xf>
    <xf numFmtId="178" fontId="50" fillId="35" borderId="94" xfId="0" applyNumberFormat="1" applyFont="1" applyFill="1" applyBorder="1" applyAlignment="1">
      <alignment horizontal="center" vertical="top" wrapText="1"/>
    </xf>
    <xf numFmtId="178" fontId="50" fillId="35" borderId="14" xfId="0" applyNumberFormat="1" applyFont="1" applyFill="1" applyBorder="1" applyAlignment="1">
      <alignment horizontal="center" vertical="center" wrapText="1"/>
    </xf>
    <xf numFmtId="178" fontId="50" fillId="35" borderId="32" xfId="0" applyNumberFormat="1" applyFont="1" applyFill="1" applyBorder="1" applyAlignment="1">
      <alignment horizontal="center" vertical="center" wrapText="1"/>
    </xf>
    <xf numFmtId="178" fontId="50" fillId="35" borderId="22" xfId="0" applyNumberFormat="1" applyFont="1" applyFill="1" applyBorder="1" applyAlignment="1">
      <alignment horizontal="center" vertical="center" wrapText="1"/>
    </xf>
    <xf numFmtId="178" fontId="50" fillId="35" borderId="36" xfId="0" applyNumberFormat="1" applyFont="1" applyFill="1" applyBorder="1" applyAlignment="1">
      <alignment horizontal="center" vertical="center" wrapText="1"/>
    </xf>
    <xf numFmtId="178" fontId="50" fillId="35" borderId="10" xfId="0" applyNumberFormat="1" applyFont="1" applyFill="1" applyBorder="1" applyAlignment="1">
      <alignment horizontal="center" vertical="center" wrapText="1"/>
    </xf>
    <xf numFmtId="178" fontId="50" fillId="35" borderId="11" xfId="0" applyNumberFormat="1" applyFont="1" applyFill="1" applyBorder="1" applyAlignment="1">
      <alignment horizontal="center" vertical="center" wrapText="1"/>
    </xf>
    <xf numFmtId="178" fontId="50" fillId="34" borderId="22" xfId="0" applyNumberFormat="1" applyFont="1" applyFill="1" applyBorder="1" applyAlignment="1">
      <alignment horizontal="center" vertical="center" wrapText="1"/>
    </xf>
    <xf numFmtId="0" fontId="49" fillId="33" borderId="95" xfId="0" applyFont="1" applyFill="1" applyBorder="1" applyAlignment="1">
      <alignment horizontal="center" vertical="top"/>
    </xf>
    <xf numFmtId="178" fontId="50" fillId="34" borderId="83" xfId="0" applyNumberFormat="1" applyFont="1" applyFill="1" applyBorder="1" applyAlignment="1">
      <alignment horizontal="center" vertical="top" wrapText="1"/>
    </xf>
    <xf numFmtId="178" fontId="50" fillId="34" borderId="96" xfId="0" applyNumberFormat="1" applyFont="1" applyFill="1" applyBorder="1" applyAlignment="1">
      <alignment horizontal="center" vertical="top" wrapText="1"/>
    </xf>
    <xf numFmtId="178" fontId="50" fillId="35" borderId="92" xfId="0" applyNumberFormat="1" applyFont="1" applyFill="1" applyBorder="1" applyAlignment="1">
      <alignment horizontal="center" vertical="top" wrapText="1"/>
    </xf>
    <xf numFmtId="178" fontId="50" fillId="38" borderId="83" xfId="0" applyNumberFormat="1" applyFont="1" applyFill="1" applyBorder="1" applyAlignment="1">
      <alignment horizontal="center" vertical="top" wrapText="1"/>
    </xf>
    <xf numFmtId="178" fontId="50" fillId="38" borderId="96" xfId="0" applyNumberFormat="1" applyFont="1" applyFill="1" applyBorder="1" applyAlignment="1">
      <alignment horizontal="center" vertical="top" wrapText="1"/>
    </xf>
    <xf numFmtId="178" fontId="2" fillId="35" borderId="14" xfId="0" applyNumberFormat="1" applyFont="1" applyFill="1" applyBorder="1" applyAlignment="1">
      <alignment horizontal="center" vertical="top" wrapText="1"/>
    </xf>
    <xf numFmtId="178" fontId="2" fillId="35" borderId="92" xfId="0" applyNumberFormat="1" applyFont="1" applyFill="1" applyBorder="1" applyAlignment="1">
      <alignment horizontal="center" vertical="top" wrapText="1"/>
    </xf>
    <xf numFmtId="0" fontId="50" fillId="34" borderId="70" xfId="0" applyFont="1" applyFill="1" applyBorder="1" applyAlignment="1">
      <alignment vertical="top"/>
    </xf>
    <xf numFmtId="0" fontId="50" fillId="0" borderId="0" xfId="0" applyFont="1" applyFill="1" applyAlignment="1">
      <alignment vertical="top"/>
    </xf>
    <xf numFmtId="0" fontId="0" fillId="0" borderId="0" xfId="57">
      <alignment/>
      <protection/>
    </xf>
    <xf numFmtId="0" fontId="0" fillId="0" borderId="0" xfId="57" applyAlignment="1">
      <alignment horizontal="center" vertical="center"/>
      <protection/>
    </xf>
    <xf numFmtId="0" fontId="26" fillId="47" borderId="46" xfId="57" applyFont="1" applyFill="1" applyBorder="1" applyAlignment="1">
      <alignment vertical="center"/>
      <protection/>
    </xf>
    <xf numFmtId="0" fontId="26" fillId="47" borderId="47" xfId="57" applyFont="1" applyFill="1" applyBorder="1" applyAlignment="1">
      <alignment horizontal="center" vertical="center"/>
      <protection/>
    </xf>
    <xf numFmtId="0" fontId="26" fillId="47" borderId="47" xfId="57" applyFont="1" applyFill="1" applyBorder="1" applyAlignment="1">
      <alignment horizontal="center" vertical="center" wrapText="1"/>
      <protection/>
    </xf>
    <xf numFmtId="0" fontId="1" fillId="47" borderId="48" xfId="57" applyFont="1" applyFill="1" applyBorder="1" applyAlignment="1">
      <alignment vertical="center"/>
      <protection/>
    </xf>
    <xf numFmtId="0" fontId="1" fillId="47" borderId="49" xfId="57" applyFont="1" applyFill="1" applyBorder="1" applyAlignment="1">
      <alignment horizontal="center" vertical="center"/>
      <protection/>
    </xf>
    <xf numFmtId="0" fontId="1" fillId="0" borderId="49" xfId="57" applyFont="1" applyBorder="1" applyAlignment="1">
      <alignment horizontal="center" vertical="center"/>
      <protection/>
    </xf>
    <xf numFmtId="1" fontId="1" fillId="0" borderId="49" xfId="57" applyNumberFormat="1" applyFont="1" applyBorder="1" applyAlignment="1">
      <alignment horizontal="center" vertical="center"/>
      <protection/>
    </xf>
    <xf numFmtId="0" fontId="6" fillId="47" borderId="51" xfId="57" applyFont="1" applyFill="1" applyBorder="1" applyAlignment="1">
      <alignment vertical="center"/>
      <protection/>
    </xf>
    <xf numFmtId="0" fontId="6" fillId="47" borderId="52" xfId="57" applyFont="1" applyFill="1" applyBorder="1" applyAlignment="1">
      <alignment horizontal="center" vertical="center"/>
      <protection/>
    </xf>
    <xf numFmtId="1" fontId="6" fillId="47" borderId="52" xfId="57" applyNumberFormat="1" applyFont="1" applyFill="1" applyBorder="1" applyAlignment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Alignment="1">
      <alignment horizontal="center" vertical="center"/>
      <protection/>
    </xf>
    <xf numFmtId="0" fontId="26" fillId="36" borderId="97" xfId="57" applyFont="1" applyFill="1" applyBorder="1" applyAlignment="1">
      <alignment horizontal="center" vertical="center"/>
      <protection/>
    </xf>
    <xf numFmtId="0" fontId="26" fillId="36" borderId="98" xfId="57" applyFont="1" applyFill="1" applyBorder="1" applyAlignment="1">
      <alignment horizontal="center" vertical="center"/>
      <protection/>
    </xf>
    <xf numFmtId="0" fontId="26" fillId="36" borderId="99" xfId="57" applyFont="1" applyFill="1" applyBorder="1" applyAlignment="1">
      <alignment horizontal="center" vertical="center"/>
      <protection/>
    </xf>
    <xf numFmtId="0" fontId="1" fillId="36" borderId="100" xfId="57" applyFont="1" applyFill="1" applyBorder="1" applyAlignment="1">
      <alignment horizontal="center" vertical="center" wrapText="1"/>
      <protection/>
    </xf>
    <xf numFmtId="0" fontId="1" fillId="48" borderId="101" xfId="57" applyFont="1" applyFill="1" applyBorder="1" applyAlignment="1">
      <alignment vertical="center" wrapText="1"/>
      <protection/>
    </xf>
    <xf numFmtId="0" fontId="1" fillId="48" borderId="47" xfId="57" applyFont="1" applyFill="1" applyBorder="1" applyAlignment="1">
      <alignment horizontal="center" vertical="center" wrapText="1"/>
      <protection/>
    </xf>
    <xf numFmtId="0" fontId="6" fillId="47" borderId="84" xfId="57" applyFont="1" applyFill="1" applyBorder="1" applyAlignment="1">
      <alignment horizontal="left" vertical="center" wrapText="1"/>
      <protection/>
    </xf>
    <xf numFmtId="0" fontId="1" fillId="36" borderId="102" xfId="57" applyFont="1" applyFill="1" applyBorder="1" applyAlignment="1">
      <alignment horizontal="center" vertical="center" wrapText="1"/>
      <protection/>
    </xf>
    <xf numFmtId="0" fontId="0" fillId="48" borderId="103" xfId="57" applyFont="1" applyFill="1" applyBorder="1" applyAlignment="1">
      <alignment wrapText="1"/>
      <protection/>
    </xf>
    <xf numFmtId="0" fontId="1" fillId="48" borderId="98" xfId="57" applyFont="1" applyFill="1" applyBorder="1" applyAlignment="1">
      <alignment horizontal="center" vertical="center" wrapText="1"/>
      <protection/>
    </xf>
    <xf numFmtId="0" fontId="1" fillId="44" borderId="104" xfId="57" applyFont="1" applyFill="1" applyBorder="1" applyAlignment="1">
      <alignment horizontal="center" vertical="center" wrapText="1"/>
      <protection/>
    </xf>
    <xf numFmtId="0" fontId="1" fillId="48" borderId="46" xfId="57" applyFont="1" applyFill="1" applyBorder="1" applyAlignment="1">
      <alignment vertical="center" wrapText="1"/>
      <protection/>
    </xf>
    <xf numFmtId="0" fontId="1" fillId="44" borderId="103" xfId="57" applyFont="1" applyFill="1" applyBorder="1" applyAlignment="1">
      <alignment horizontal="center" vertical="center" wrapText="1"/>
      <protection/>
    </xf>
    <xf numFmtId="0" fontId="0" fillId="48" borderId="48" xfId="57" applyFont="1" applyFill="1" applyBorder="1" applyAlignment="1">
      <alignment wrapText="1"/>
      <protection/>
    </xf>
    <xf numFmtId="0" fontId="1" fillId="48" borderId="49" xfId="57" applyFont="1" applyFill="1" applyBorder="1" applyAlignment="1">
      <alignment horizontal="center" vertical="center" wrapText="1"/>
      <protection/>
    </xf>
    <xf numFmtId="0" fontId="1" fillId="44" borderId="105" xfId="57" applyFont="1" applyFill="1" applyBorder="1" applyAlignment="1">
      <alignment horizontal="center" vertical="center" wrapText="1"/>
      <protection/>
    </xf>
    <xf numFmtId="0" fontId="1" fillId="48" borderId="51" xfId="57" applyFont="1" applyFill="1" applyBorder="1" applyAlignment="1">
      <alignment vertical="center" wrapText="1"/>
      <protection/>
    </xf>
    <xf numFmtId="0" fontId="1" fillId="48" borderId="52" xfId="57" applyFont="1" applyFill="1" applyBorder="1" applyAlignment="1">
      <alignment horizontal="center" vertical="center" wrapText="1"/>
      <protection/>
    </xf>
    <xf numFmtId="0" fontId="6" fillId="47" borderId="106" xfId="57" applyFont="1" applyFill="1" applyBorder="1" applyAlignment="1">
      <alignment horizontal="left" vertical="center" wrapText="1"/>
      <protection/>
    </xf>
    <xf numFmtId="0" fontId="1" fillId="36" borderId="100" xfId="57" applyFont="1" applyFill="1" applyBorder="1" applyAlignment="1">
      <alignment horizontal="center" vertical="center"/>
      <protection/>
    </xf>
    <xf numFmtId="0" fontId="52" fillId="36" borderId="107" xfId="57" applyFont="1" applyFill="1" applyBorder="1" applyAlignment="1">
      <alignment vertical="center"/>
      <protection/>
    </xf>
    <xf numFmtId="0" fontId="1" fillId="36" borderId="108" xfId="57" applyFont="1" applyFill="1" applyBorder="1" applyAlignment="1">
      <alignment horizontal="center" vertical="center"/>
      <protection/>
    </xf>
    <xf numFmtId="0" fontId="1" fillId="36" borderId="108" xfId="57" applyFont="1" applyFill="1" applyBorder="1" applyAlignment="1">
      <alignment horizontal="center" vertical="center" wrapText="1"/>
      <protection/>
    </xf>
    <xf numFmtId="0" fontId="1" fillId="36" borderId="109" xfId="57" applyFont="1" applyFill="1" applyBorder="1" applyAlignment="1">
      <alignment vertical="center"/>
      <protection/>
    </xf>
    <xf numFmtId="0" fontId="1" fillId="48" borderId="107" xfId="57" applyFont="1" applyFill="1" applyBorder="1" applyAlignment="1">
      <alignment vertical="center"/>
      <protection/>
    </xf>
    <xf numFmtId="0" fontId="1" fillId="48" borderId="108" xfId="57" applyFont="1" applyFill="1" applyBorder="1" applyAlignment="1">
      <alignment horizontal="center" vertical="center"/>
      <protection/>
    </xf>
    <xf numFmtId="0" fontId="1" fillId="48" borderId="108" xfId="57" applyFont="1" applyFill="1" applyBorder="1" applyAlignment="1">
      <alignment horizontal="center" vertical="center" wrapText="1"/>
      <protection/>
    </xf>
    <xf numFmtId="0" fontId="1" fillId="36" borderId="102" xfId="57" applyFont="1" applyFill="1" applyBorder="1" applyAlignment="1">
      <alignment horizontal="center" vertical="center"/>
      <protection/>
    </xf>
    <xf numFmtId="0" fontId="1" fillId="48" borderId="110" xfId="57" applyFont="1" applyFill="1" applyBorder="1" applyAlignment="1">
      <alignment vertical="center" wrapText="1"/>
      <protection/>
    </xf>
    <xf numFmtId="0" fontId="1" fillId="48" borderId="52" xfId="57" applyFont="1" applyFill="1" applyBorder="1" applyAlignment="1">
      <alignment horizontal="center" vertical="center"/>
      <protection/>
    </xf>
    <xf numFmtId="0" fontId="1" fillId="36" borderId="101" xfId="57" applyFont="1" applyFill="1" applyBorder="1" applyAlignment="1">
      <alignment vertical="center"/>
      <protection/>
    </xf>
    <xf numFmtId="0" fontId="1" fillId="36" borderId="47" xfId="57" applyFont="1" applyFill="1" applyBorder="1" applyAlignment="1">
      <alignment horizontal="center" vertical="center" wrapText="1"/>
      <protection/>
    </xf>
    <xf numFmtId="0" fontId="1" fillId="36" borderId="47" xfId="57" applyFont="1" applyFill="1" applyBorder="1" applyAlignment="1">
      <alignment horizontal="center" vertical="center"/>
      <protection/>
    </xf>
    <xf numFmtId="0" fontId="1" fillId="36" borderId="111" xfId="57" applyFont="1" applyFill="1" applyBorder="1" applyAlignment="1">
      <alignment horizontal="center" vertical="center" wrapText="1"/>
      <protection/>
    </xf>
    <xf numFmtId="0" fontId="1" fillId="36" borderId="112" xfId="57" applyFont="1" applyFill="1" applyBorder="1" applyAlignment="1">
      <alignment vertical="center"/>
      <protection/>
    </xf>
    <xf numFmtId="0" fontId="1" fillId="36" borderId="98" xfId="57" applyFont="1" applyFill="1" applyBorder="1" applyAlignment="1">
      <alignment horizontal="center" vertical="center" wrapText="1"/>
      <protection/>
    </xf>
    <xf numFmtId="0" fontId="1" fillId="36" borderId="98" xfId="57" applyFont="1" applyFill="1" applyBorder="1" applyAlignment="1">
      <alignment horizontal="center" vertical="center"/>
      <protection/>
    </xf>
    <xf numFmtId="0" fontId="1" fillId="44" borderId="49" xfId="57" applyFont="1" applyFill="1" applyBorder="1" applyAlignment="1">
      <alignment horizontal="center" vertical="center" wrapText="1"/>
      <protection/>
    </xf>
    <xf numFmtId="0" fontId="1" fillId="48" borderId="49" xfId="57" applyFont="1" applyFill="1" applyBorder="1" applyAlignment="1">
      <alignment vertical="center" wrapText="1"/>
      <protection/>
    </xf>
    <xf numFmtId="0" fontId="0" fillId="48" borderId="113" xfId="57" applyFont="1" applyFill="1" applyBorder="1" applyAlignment="1">
      <alignment wrapText="1"/>
      <protection/>
    </xf>
    <xf numFmtId="0" fontId="1" fillId="48" borderId="114" xfId="57" applyFont="1" applyFill="1" applyBorder="1" applyAlignment="1">
      <alignment horizontal="center" vertical="center" wrapText="1"/>
      <protection/>
    </xf>
    <xf numFmtId="0" fontId="6" fillId="48" borderId="108" xfId="57" applyFont="1" applyFill="1" applyBorder="1" applyAlignment="1">
      <alignment horizontal="center" vertical="center"/>
      <protection/>
    </xf>
    <xf numFmtId="0" fontId="6" fillId="48" borderId="108" xfId="57" applyFont="1" applyFill="1" applyBorder="1" applyAlignment="1">
      <alignment horizontal="center" vertical="center" wrapText="1"/>
      <protection/>
    </xf>
    <xf numFmtId="0" fontId="6" fillId="9" borderId="49" xfId="57" applyFont="1" applyFill="1" applyBorder="1" applyAlignment="1">
      <alignment horizontal="center" vertical="center"/>
      <protection/>
    </xf>
    <xf numFmtId="0" fontId="6" fillId="9" borderId="49" xfId="57" applyFont="1" applyFill="1" applyBorder="1" applyAlignment="1">
      <alignment horizontal="center" vertical="center" wrapText="1"/>
      <protection/>
    </xf>
    <xf numFmtId="0" fontId="6" fillId="36" borderId="52" xfId="57" applyFont="1" applyFill="1" applyBorder="1" applyAlignment="1">
      <alignment horizontal="center" vertical="center"/>
      <protection/>
    </xf>
    <xf numFmtId="0" fontId="6" fillId="36" borderId="52" xfId="57" applyFont="1" applyFill="1" applyBorder="1" applyAlignment="1">
      <alignment horizontal="center" vertical="center" wrapText="1"/>
      <protection/>
    </xf>
    <xf numFmtId="0" fontId="6" fillId="36" borderId="0" xfId="57" applyFont="1" applyFill="1" applyAlignment="1">
      <alignment horizontal="left" vertical="center" wrapText="1"/>
      <protection/>
    </xf>
    <xf numFmtId="0" fontId="1" fillId="36" borderId="0" xfId="57" applyFont="1" applyFill="1" applyAlignment="1">
      <alignment horizontal="center" vertical="center"/>
      <protection/>
    </xf>
    <xf numFmtId="0" fontId="48" fillId="36" borderId="0" xfId="57" applyFont="1" applyFill="1" applyAlignment="1">
      <alignment vertical="center"/>
      <protection/>
    </xf>
    <xf numFmtId="0" fontId="48" fillId="36" borderId="0" xfId="57" applyFont="1" applyFill="1" applyAlignment="1">
      <alignment horizontal="center" vertical="center"/>
      <protection/>
    </xf>
    <xf numFmtId="0" fontId="48" fillId="36" borderId="0" xfId="57" applyFont="1" applyFill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48" fillId="0" borderId="0" xfId="57" applyFont="1" applyAlignment="1">
      <alignment vertical="center"/>
      <protection/>
    </xf>
    <xf numFmtId="0" fontId="48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28" fillId="49" borderId="98" xfId="57" applyFont="1" applyFill="1" applyBorder="1" applyAlignment="1">
      <alignment horizontal="center" vertical="center"/>
      <protection/>
    </xf>
    <xf numFmtId="0" fontId="28" fillId="49" borderId="99" xfId="57" applyFont="1" applyFill="1" applyBorder="1" applyAlignment="1">
      <alignment horizontal="center" vertical="center"/>
      <protection/>
    </xf>
    <xf numFmtId="0" fontId="1" fillId="0" borderId="100" xfId="57" applyFont="1" applyFill="1" applyBorder="1" applyAlignment="1">
      <alignment horizontal="center" vertical="center" wrapText="1"/>
      <protection/>
    </xf>
    <xf numFmtId="0" fontId="1" fillId="0" borderId="106" xfId="57" applyFont="1" applyFill="1" applyBorder="1" applyAlignment="1">
      <alignment horizontal="center" vertical="center" wrapText="1"/>
      <protection/>
    </xf>
    <xf numFmtId="0" fontId="1" fillId="36" borderId="109" xfId="57" applyFont="1" applyFill="1" applyBorder="1" applyAlignment="1">
      <alignment vertical="center" wrapText="1"/>
      <protection/>
    </xf>
    <xf numFmtId="0" fontId="1" fillId="36" borderId="107" xfId="57" applyFont="1" applyFill="1" applyBorder="1">
      <alignment/>
      <protection/>
    </xf>
    <xf numFmtId="0" fontId="1" fillId="0" borderId="115" xfId="57" applyFont="1" applyBorder="1">
      <alignment/>
      <protection/>
    </xf>
    <xf numFmtId="0" fontId="1" fillId="36" borderId="49" xfId="57" applyFont="1" applyFill="1" applyBorder="1" applyAlignment="1">
      <alignment horizontal="center" vertical="center"/>
      <protection/>
    </xf>
    <xf numFmtId="0" fontId="1" fillId="36" borderId="49" xfId="57" applyFont="1" applyFill="1" applyBorder="1" applyAlignment="1">
      <alignment horizontal="center" vertical="center" wrapText="1"/>
      <protection/>
    </xf>
    <xf numFmtId="0" fontId="1" fillId="36" borderId="111" xfId="57" applyFont="1" applyFill="1" applyBorder="1" applyAlignment="1">
      <alignment vertical="center" wrapText="1"/>
      <protection/>
    </xf>
    <xf numFmtId="0" fontId="1" fillId="48" borderId="112" xfId="57" applyFont="1" applyFill="1" applyBorder="1" applyAlignment="1">
      <alignment vertical="center" wrapText="1"/>
      <protection/>
    </xf>
    <xf numFmtId="0" fontId="1" fillId="48" borderId="98" xfId="57" applyFont="1" applyFill="1" applyBorder="1" applyAlignment="1">
      <alignment horizontal="center" vertical="center"/>
      <protection/>
    </xf>
    <xf numFmtId="0" fontId="1" fillId="36" borderId="100" xfId="57" applyFont="1" applyFill="1" applyBorder="1" applyAlignment="1">
      <alignment vertical="center" wrapText="1"/>
      <protection/>
    </xf>
    <xf numFmtId="0" fontId="29" fillId="36" borderId="101" xfId="57" applyFont="1" applyFill="1" applyBorder="1" applyAlignment="1">
      <alignment vertical="center"/>
      <protection/>
    </xf>
    <xf numFmtId="0" fontId="1" fillId="36" borderId="90" xfId="57" applyFont="1" applyFill="1" applyBorder="1" applyAlignment="1">
      <alignment vertical="center" wrapText="1"/>
      <protection/>
    </xf>
    <xf numFmtId="0" fontId="48" fillId="48" borderId="116" xfId="57" applyFont="1" applyFill="1" applyBorder="1" applyAlignment="1">
      <alignment horizontal="center" vertical="center" wrapText="1"/>
      <protection/>
    </xf>
    <xf numFmtId="0" fontId="48" fillId="48" borderId="116" xfId="57" applyFont="1" applyFill="1" applyBorder="1" applyAlignment="1">
      <alignment horizontal="center" vertical="center"/>
      <protection/>
    </xf>
    <xf numFmtId="0" fontId="1" fillId="48" borderId="116" xfId="57" applyFont="1" applyFill="1" applyBorder="1" applyAlignment="1">
      <alignment horizontal="center" vertical="center"/>
      <protection/>
    </xf>
    <xf numFmtId="0" fontId="1" fillId="36" borderId="112" xfId="57" applyFont="1" applyFill="1" applyBorder="1" applyAlignment="1">
      <alignment vertical="center" wrapText="1"/>
      <protection/>
    </xf>
    <xf numFmtId="0" fontId="1" fillId="48" borderId="101" xfId="57" applyFont="1" applyFill="1" applyBorder="1" applyAlignment="1">
      <alignment vertical="center"/>
      <protection/>
    </xf>
    <xf numFmtId="0" fontId="1" fillId="48" borderId="47" xfId="57" applyFont="1" applyFill="1" applyBorder="1" applyAlignment="1">
      <alignment horizontal="center" vertical="center"/>
      <protection/>
    </xf>
    <xf numFmtId="0" fontId="1" fillId="0" borderId="102" xfId="57" applyFont="1" applyBorder="1" applyAlignment="1">
      <alignment horizontal="center" vertical="center"/>
      <protection/>
    </xf>
    <xf numFmtId="0" fontId="1" fillId="0" borderId="84" xfId="57" applyFont="1" applyBorder="1" applyAlignment="1">
      <alignment horizontal="center" vertical="center"/>
      <protection/>
    </xf>
    <xf numFmtId="0" fontId="1" fillId="0" borderId="109" xfId="57" applyFont="1" applyBorder="1" applyAlignment="1">
      <alignment horizontal="center" vertical="center"/>
      <protection/>
    </xf>
    <xf numFmtId="0" fontId="1" fillId="0" borderId="107" xfId="57" applyFont="1" applyBorder="1" applyAlignment="1">
      <alignment vertical="center"/>
      <protection/>
    </xf>
    <xf numFmtId="0" fontId="1" fillId="0" borderId="90" xfId="57" applyFont="1" applyBorder="1" applyAlignment="1">
      <alignment horizontal="center" vertical="center"/>
      <protection/>
    </xf>
    <xf numFmtId="0" fontId="1" fillId="48" borderId="115" xfId="57" applyFont="1" applyFill="1" applyBorder="1" applyAlignment="1">
      <alignment vertical="center"/>
      <protection/>
    </xf>
    <xf numFmtId="0" fontId="1" fillId="48" borderId="49" xfId="57" applyFont="1" applyFill="1" applyBorder="1" applyAlignment="1">
      <alignment horizontal="center" vertical="center"/>
      <protection/>
    </xf>
    <xf numFmtId="0" fontId="0" fillId="48" borderId="117" xfId="57" applyFont="1" applyFill="1" applyBorder="1" applyAlignment="1">
      <alignment wrapText="1"/>
      <protection/>
    </xf>
    <xf numFmtId="0" fontId="6" fillId="36" borderId="49" xfId="57" applyFont="1" applyFill="1" applyBorder="1" applyAlignment="1">
      <alignment horizontal="center" vertical="center"/>
      <protection/>
    </xf>
    <xf numFmtId="0" fontId="6" fillId="36" borderId="49" xfId="57" applyFont="1" applyFill="1" applyBorder="1" applyAlignment="1">
      <alignment horizontal="center" vertical="center" wrapText="1"/>
      <protection/>
    </xf>
    <xf numFmtId="0" fontId="6" fillId="36" borderId="0" xfId="57" applyFont="1" applyFill="1" applyAlignment="1">
      <alignment horizontal="center" vertical="center"/>
      <protection/>
    </xf>
    <xf numFmtId="0" fontId="6" fillId="36" borderId="0" xfId="57" applyFont="1" applyFill="1" applyAlignment="1">
      <alignment horizontal="center" vertical="center" wrapText="1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26" fillId="47" borderId="63" xfId="57" applyFont="1" applyFill="1" applyBorder="1" applyAlignment="1">
      <alignment horizontal="center" vertical="center" wrapText="1"/>
      <protection/>
    </xf>
    <xf numFmtId="0" fontId="1" fillId="0" borderId="64" xfId="57" applyFont="1" applyBorder="1" applyAlignment="1">
      <alignment horizontal="center" vertical="center"/>
      <protection/>
    </xf>
    <xf numFmtId="0" fontId="1" fillId="0" borderId="52" xfId="57" applyFont="1" applyBorder="1">
      <alignment/>
      <protection/>
    </xf>
    <xf numFmtId="0" fontId="1" fillId="0" borderId="65" xfId="57" applyFont="1" applyBorder="1">
      <alignment/>
      <protection/>
    </xf>
    <xf numFmtId="1" fontId="1" fillId="0" borderId="0" xfId="57" applyNumberFormat="1" applyFont="1" applyAlignment="1">
      <alignment horizontal="center" vertical="center"/>
      <protection/>
    </xf>
    <xf numFmtId="0" fontId="26" fillId="36" borderId="112" xfId="57" applyFont="1" applyFill="1" applyBorder="1" applyAlignment="1">
      <alignment horizontal="center" vertical="center"/>
      <protection/>
    </xf>
    <xf numFmtId="178" fontId="1" fillId="48" borderId="47" xfId="57" applyNumberFormat="1" applyFont="1" applyFill="1" applyBorder="1" applyAlignment="1">
      <alignment horizontal="center" vertical="center" wrapText="1"/>
      <protection/>
    </xf>
    <xf numFmtId="178" fontId="1" fillId="48" borderId="63" xfId="57" applyNumberFormat="1" applyFont="1" applyFill="1" applyBorder="1" applyAlignment="1">
      <alignment horizontal="center" vertical="center" wrapText="1"/>
      <protection/>
    </xf>
    <xf numFmtId="178" fontId="1" fillId="48" borderId="98" xfId="57" applyNumberFormat="1" applyFont="1" applyFill="1" applyBorder="1" applyAlignment="1">
      <alignment horizontal="center" vertical="center" wrapText="1"/>
      <protection/>
    </xf>
    <xf numFmtId="178" fontId="1" fillId="48" borderId="99" xfId="57" applyNumberFormat="1" applyFont="1" applyFill="1" applyBorder="1" applyAlignment="1">
      <alignment horizontal="center" vertical="center" wrapText="1"/>
      <protection/>
    </xf>
    <xf numFmtId="178" fontId="1" fillId="48" borderId="49" xfId="57" applyNumberFormat="1" applyFont="1" applyFill="1" applyBorder="1" applyAlignment="1">
      <alignment horizontal="center" vertical="center" wrapText="1"/>
      <protection/>
    </xf>
    <xf numFmtId="178" fontId="1" fillId="48" borderId="64" xfId="57" applyNumberFormat="1" applyFont="1" applyFill="1" applyBorder="1" applyAlignment="1">
      <alignment horizontal="center" vertical="center" wrapText="1"/>
      <protection/>
    </xf>
    <xf numFmtId="178" fontId="1" fillId="48" borderId="52" xfId="57" applyNumberFormat="1" applyFont="1" applyFill="1" applyBorder="1" applyAlignment="1">
      <alignment horizontal="center" vertical="center" wrapText="1"/>
      <protection/>
    </xf>
    <xf numFmtId="178" fontId="1" fillId="48" borderId="65" xfId="57" applyNumberFormat="1" applyFont="1" applyFill="1" applyBorder="1" applyAlignment="1">
      <alignment horizontal="center" vertical="center" wrapText="1"/>
      <protection/>
    </xf>
    <xf numFmtId="178" fontId="1" fillId="36" borderId="108" xfId="57" applyNumberFormat="1" applyFont="1" applyFill="1" applyBorder="1" applyAlignment="1">
      <alignment horizontal="center" vertical="center" wrapText="1"/>
      <protection/>
    </xf>
    <xf numFmtId="178" fontId="1" fillId="36" borderId="118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Alignment="1">
      <alignment vertical="center" wrapText="1"/>
      <protection/>
    </xf>
    <xf numFmtId="178" fontId="1" fillId="48" borderId="108" xfId="57" applyNumberFormat="1" applyFont="1" applyFill="1" applyBorder="1" applyAlignment="1">
      <alignment horizontal="center" vertical="center" wrapText="1"/>
      <protection/>
    </xf>
    <xf numFmtId="178" fontId="1" fillId="48" borderId="118" xfId="57" applyNumberFormat="1" applyFont="1" applyFill="1" applyBorder="1" applyAlignment="1">
      <alignment horizontal="center" vertical="center" wrapText="1"/>
      <protection/>
    </xf>
    <xf numFmtId="178" fontId="1" fillId="36" borderId="47" xfId="57" applyNumberFormat="1" applyFont="1" applyFill="1" applyBorder="1" applyAlignment="1">
      <alignment horizontal="center" vertical="center" wrapText="1"/>
      <protection/>
    </xf>
    <xf numFmtId="178" fontId="1" fillId="36" borderId="63" xfId="57" applyNumberFormat="1" applyFont="1" applyFill="1" applyBorder="1" applyAlignment="1">
      <alignment horizontal="center" vertical="center" wrapText="1"/>
      <protection/>
    </xf>
    <xf numFmtId="178" fontId="1" fillId="36" borderId="98" xfId="57" applyNumberFormat="1" applyFont="1" applyFill="1" applyBorder="1" applyAlignment="1">
      <alignment horizontal="center" vertical="center" wrapText="1"/>
      <protection/>
    </xf>
    <xf numFmtId="178" fontId="1" fillId="36" borderId="99" xfId="57" applyNumberFormat="1" applyFont="1" applyFill="1" applyBorder="1" applyAlignment="1">
      <alignment horizontal="center" vertical="center" wrapText="1"/>
      <protection/>
    </xf>
    <xf numFmtId="178" fontId="1" fillId="48" borderId="114" xfId="57" applyNumberFormat="1" applyFont="1" applyFill="1" applyBorder="1" applyAlignment="1">
      <alignment horizontal="center" vertical="center" wrapText="1"/>
      <protection/>
    </xf>
    <xf numFmtId="178" fontId="1" fillId="48" borderId="119" xfId="57" applyNumberFormat="1" applyFont="1" applyFill="1" applyBorder="1" applyAlignment="1">
      <alignment horizontal="center" vertical="center" wrapText="1"/>
      <protection/>
    </xf>
    <xf numFmtId="0" fontId="1" fillId="36" borderId="49" xfId="57" applyFont="1" applyFill="1" applyBorder="1" applyAlignment="1">
      <alignment vertical="center"/>
      <protection/>
    </xf>
    <xf numFmtId="178" fontId="48" fillId="36" borderId="0" xfId="57" applyNumberFormat="1" applyFont="1" applyFill="1" applyAlignment="1">
      <alignment horizontal="center" vertical="center" wrapText="1"/>
      <protection/>
    </xf>
    <xf numFmtId="0" fontId="28" fillId="49" borderId="97" xfId="57" applyFont="1" applyFill="1" applyBorder="1" applyAlignment="1">
      <alignment horizontal="center" vertical="center"/>
      <protection/>
    </xf>
    <xf numFmtId="178" fontId="1" fillId="36" borderId="49" xfId="57" applyNumberFormat="1" applyFont="1" applyFill="1" applyBorder="1" applyAlignment="1">
      <alignment horizontal="center" vertical="center" wrapText="1"/>
      <protection/>
    </xf>
    <xf numFmtId="178" fontId="1" fillId="0" borderId="49" xfId="57" applyNumberFormat="1" applyFont="1" applyBorder="1" applyAlignment="1">
      <alignment horizontal="center" vertical="center" wrapText="1"/>
      <protection/>
    </xf>
    <xf numFmtId="178" fontId="1" fillId="0" borderId="64" xfId="57" applyNumberFormat="1" applyFont="1" applyBorder="1" applyAlignment="1">
      <alignment horizontal="center" vertical="center" wrapText="1"/>
      <protection/>
    </xf>
    <xf numFmtId="178" fontId="48" fillId="48" borderId="116" xfId="57" applyNumberFormat="1" applyFont="1" applyFill="1" applyBorder="1" applyAlignment="1">
      <alignment horizontal="center" vertical="center" wrapText="1"/>
      <protection/>
    </xf>
    <xf numFmtId="178" fontId="48" fillId="48" borderId="120" xfId="57" applyNumberFormat="1" applyFont="1" applyFill="1" applyBorder="1" applyAlignment="1">
      <alignment horizontal="center" vertical="center" wrapText="1"/>
      <protection/>
    </xf>
    <xf numFmtId="178" fontId="1" fillId="0" borderId="108" xfId="57" applyNumberFormat="1" applyFont="1" applyBorder="1" applyAlignment="1">
      <alignment horizontal="center" vertical="center" wrapText="1"/>
      <protection/>
    </xf>
    <xf numFmtId="178" fontId="1" fillId="0" borderId="118" xfId="57" applyNumberFormat="1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1" fillId="0" borderId="0" xfId="57" applyFont="1" applyAlignment="1">
      <alignment horizontal="center" vertical="center" wrapText="1"/>
      <protection/>
    </xf>
    <xf numFmtId="178" fontId="1" fillId="0" borderId="0" xfId="57" applyNumberFormat="1" applyFont="1" applyAlignment="1">
      <alignment horizontal="center" vertical="center" wrapText="1"/>
      <protection/>
    </xf>
    <xf numFmtId="0" fontId="0" fillId="0" borderId="0" xfId="57" applyAlignment="1">
      <alignment horizontal="center"/>
      <protection/>
    </xf>
    <xf numFmtId="0" fontId="28" fillId="49" borderId="121" xfId="57" applyFont="1" applyFill="1" applyBorder="1" applyAlignment="1">
      <alignment horizontal="center" vertical="center"/>
      <protection/>
    </xf>
    <xf numFmtId="0" fontId="28" fillId="49" borderId="122" xfId="57" applyFont="1" applyFill="1" applyBorder="1" applyAlignment="1">
      <alignment horizontal="center" vertical="center"/>
      <protection/>
    </xf>
    <xf numFmtId="0" fontId="28" fillId="49" borderId="113" xfId="57" applyFont="1" applyFill="1" applyBorder="1" applyAlignment="1">
      <alignment horizontal="center" vertical="center"/>
      <protection/>
    </xf>
    <xf numFmtId="0" fontId="28" fillId="49" borderId="123" xfId="57" applyFont="1" applyFill="1" applyBorder="1" applyAlignment="1">
      <alignment horizontal="center" vertical="center"/>
      <protection/>
    </xf>
    <xf numFmtId="0" fontId="26" fillId="36" borderId="46" xfId="57" applyFont="1" applyFill="1" applyBorder="1" applyAlignment="1">
      <alignment horizontal="center" vertical="center"/>
      <protection/>
    </xf>
    <xf numFmtId="0" fontId="26" fillId="36" borderId="47" xfId="57" applyFont="1" applyFill="1" applyBorder="1" applyAlignment="1">
      <alignment horizontal="center" vertical="center"/>
      <protection/>
    </xf>
    <xf numFmtId="0" fontId="26" fillId="36" borderId="97" xfId="57" applyFont="1" applyFill="1" applyBorder="1" applyAlignment="1">
      <alignment horizontal="center" vertical="center"/>
      <protection/>
    </xf>
    <xf numFmtId="0" fontId="26" fillId="36" borderId="98" xfId="57" applyFont="1" applyFill="1" applyBorder="1" applyAlignment="1">
      <alignment horizontal="center" vertical="center"/>
      <protection/>
    </xf>
    <xf numFmtId="0" fontId="6" fillId="47" borderId="109" xfId="57" applyFont="1" applyFill="1" applyBorder="1" applyAlignment="1">
      <alignment horizontal="left" vertical="center" wrapText="1"/>
      <protection/>
    </xf>
    <xf numFmtId="0" fontId="6" fillId="47" borderId="102" xfId="57" applyFont="1" applyFill="1" applyBorder="1" applyAlignment="1">
      <alignment horizontal="left" vertical="center" wrapText="1"/>
      <protection/>
    </xf>
    <xf numFmtId="0" fontId="26" fillId="36" borderId="124" xfId="57" applyFont="1" applyFill="1" applyBorder="1" applyAlignment="1">
      <alignment horizontal="center" vertical="center"/>
      <protection/>
    </xf>
    <xf numFmtId="0" fontId="26" fillId="36" borderId="125" xfId="57" applyFont="1" applyFill="1" applyBorder="1" applyAlignment="1">
      <alignment horizontal="center" vertical="center"/>
      <protection/>
    </xf>
    <xf numFmtId="0" fontId="28" fillId="49" borderId="47" xfId="57" applyFont="1" applyFill="1" applyBorder="1" applyAlignment="1">
      <alignment horizontal="center" vertical="center"/>
      <protection/>
    </xf>
    <xf numFmtId="0" fontId="28" fillId="49" borderId="98" xfId="57" applyFont="1" applyFill="1" applyBorder="1" applyAlignment="1">
      <alignment horizontal="center" vertical="center"/>
      <protection/>
    </xf>
    <xf numFmtId="0" fontId="26" fillId="36" borderId="100" xfId="57" applyFont="1" applyFill="1" applyBorder="1" applyAlignment="1">
      <alignment horizontal="center" vertical="center"/>
      <protection/>
    </xf>
    <xf numFmtId="0" fontId="26" fillId="36" borderId="111" xfId="57" applyFont="1" applyFill="1" applyBorder="1" applyAlignment="1">
      <alignment horizontal="center" vertical="center"/>
      <protection/>
    </xf>
    <xf numFmtId="0" fontId="28" fillId="49" borderId="126" xfId="57" applyFont="1" applyFill="1" applyBorder="1" applyAlignment="1">
      <alignment horizontal="center" vertical="center"/>
      <protection/>
    </xf>
    <xf numFmtId="0" fontId="28" fillId="49" borderId="116" xfId="57" applyFont="1" applyFill="1" applyBorder="1" applyAlignment="1">
      <alignment horizontal="center" vertical="center"/>
      <protection/>
    </xf>
    <xf numFmtId="0" fontId="53" fillId="0" borderId="0" xfId="57" applyFont="1" applyAlignment="1">
      <alignment horizontal="center" vertical="center" wrapText="1"/>
      <protection/>
    </xf>
    <xf numFmtId="0" fontId="6" fillId="0" borderId="127" xfId="57" applyFont="1" applyBorder="1" applyAlignment="1">
      <alignment horizontal="left" vertical="center" wrapText="1"/>
      <protection/>
    </xf>
    <xf numFmtId="0" fontId="6" fillId="0" borderId="128" xfId="57" applyFont="1" applyBorder="1" applyAlignment="1">
      <alignment horizontal="left" vertical="center" wrapText="1"/>
      <protection/>
    </xf>
    <xf numFmtId="0" fontId="6" fillId="0" borderId="115" xfId="57" applyFont="1" applyBorder="1" applyAlignment="1">
      <alignment horizontal="left" vertical="center" wrapText="1"/>
      <protection/>
    </xf>
    <xf numFmtId="179" fontId="6" fillId="36" borderId="49" xfId="57" applyNumberFormat="1" applyFont="1" applyFill="1" applyBorder="1" applyAlignment="1">
      <alignment horizontal="center" vertical="center" wrapText="1"/>
      <protection/>
    </xf>
    <xf numFmtId="179" fontId="6" fillId="36" borderId="64" xfId="57" applyNumberFormat="1" applyFont="1" applyFill="1" applyBorder="1" applyAlignment="1">
      <alignment horizontal="center" vertical="center" wrapText="1"/>
      <protection/>
    </xf>
    <xf numFmtId="0" fontId="6" fillId="0" borderId="129" xfId="57" applyFont="1" applyBorder="1" applyAlignment="1">
      <alignment horizontal="left" vertical="center" wrapText="1"/>
      <protection/>
    </xf>
    <xf numFmtId="0" fontId="6" fillId="0" borderId="130" xfId="57" applyFont="1" applyBorder="1" applyAlignment="1">
      <alignment horizontal="left" vertical="center" wrapText="1"/>
      <protection/>
    </xf>
    <xf numFmtId="0" fontId="6" fillId="0" borderId="110" xfId="57" applyFont="1" applyBorder="1" applyAlignment="1">
      <alignment horizontal="left" vertical="center" wrapText="1"/>
      <protection/>
    </xf>
    <xf numFmtId="178" fontId="48" fillId="36" borderId="52" xfId="57" applyNumberFormat="1" applyFont="1" applyFill="1" applyBorder="1" applyAlignment="1">
      <alignment horizontal="center" vertical="center" wrapText="1"/>
      <protection/>
    </xf>
    <xf numFmtId="178" fontId="48" fillId="36" borderId="65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Alignment="1">
      <alignment horizontal="center"/>
      <protection/>
    </xf>
    <xf numFmtId="0" fontId="6" fillId="48" borderId="131" xfId="57" applyFont="1" applyFill="1" applyBorder="1" applyAlignment="1">
      <alignment horizontal="left" vertical="center" wrapText="1"/>
      <protection/>
    </xf>
    <xf numFmtId="0" fontId="6" fillId="48" borderId="132" xfId="57" applyFont="1" applyFill="1" applyBorder="1" applyAlignment="1">
      <alignment horizontal="left" vertical="center" wrapText="1"/>
      <protection/>
    </xf>
    <xf numFmtId="0" fontId="6" fillId="48" borderId="107" xfId="57" applyFont="1" applyFill="1" applyBorder="1" applyAlignment="1">
      <alignment horizontal="left" vertical="center" wrapText="1"/>
      <protection/>
    </xf>
    <xf numFmtId="179" fontId="6" fillId="48" borderId="108" xfId="57" applyNumberFormat="1" applyFont="1" applyFill="1" applyBorder="1" applyAlignment="1">
      <alignment horizontal="center" vertical="center" wrapText="1"/>
      <protection/>
    </xf>
    <xf numFmtId="179" fontId="6" fillId="48" borderId="118" xfId="57" applyNumberFormat="1" applyFont="1" applyFill="1" applyBorder="1" applyAlignment="1">
      <alignment horizontal="center" vertical="center" wrapText="1"/>
      <protection/>
    </xf>
    <xf numFmtId="0" fontId="6" fillId="36" borderId="129" xfId="57" applyFont="1" applyFill="1" applyBorder="1" applyAlignment="1">
      <alignment horizontal="left" vertical="center" wrapText="1"/>
      <protection/>
    </xf>
    <xf numFmtId="0" fontId="6" fillId="36" borderId="130" xfId="57" applyFont="1" applyFill="1" applyBorder="1" applyAlignment="1">
      <alignment horizontal="left" vertical="center" wrapText="1"/>
      <protection/>
    </xf>
    <xf numFmtId="0" fontId="6" fillId="36" borderId="110" xfId="57" applyFont="1" applyFill="1" applyBorder="1" applyAlignment="1">
      <alignment horizontal="left" vertical="center" wrapText="1"/>
      <protection/>
    </xf>
    <xf numFmtId="0" fontId="28" fillId="44" borderId="124" xfId="57" applyFont="1" applyFill="1" applyBorder="1" applyAlignment="1">
      <alignment horizontal="center" vertical="center"/>
      <protection/>
    </xf>
    <xf numFmtId="0" fontId="28" fillId="44" borderId="133" xfId="57" applyFont="1" applyFill="1" applyBorder="1" applyAlignment="1">
      <alignment horizontal="center" vertical="center"/>
      <protection/>
    </xf>
    <xf numFmtId="0" fontId="28" fillId="44" borderId="134" xfId="57" applyFont="1" applyFill="1" applyBorder="1" applyAlignment="1">
      <alignment horizontal="center" vertical="center"/>
      <protection/>
    </xf>
    <xf numFmtId="0" fontId="28" fillId="49" borderId="131" xfId="57" applyFont="1" applyFill="1" applyBorder="1" applyAlignment="1">
      <alignment horizontal="center" vertical="center"/>
      <protection/>
    </xf>
    <xf numFmtId="0" fontId="28" fillId="49" borderId="133" xfId="57" applyFont="1" applyFill="1" applyBorder="1" applyAlignment="1">
      <alignment horizontal="center" vertical="center"/>
      <protection/>
    </xf>
    <xf numFmtId="0" fontId="28" fillId="49" borderId="134" xfId="57" applyFont="1" applyFill="1" applyBorder="1" applyAlignment="1">
      <alignment horizontal="center" vertical="center"/>
      <protection/>
    </xf>
    <xf numFmtId="0" fontId="6" fillId="0" borderId="81" xfId="57" applyFont="1" applyBorder="1" applyAlignment="1">
      <alignment horizontal="left" vertical="center" wrapText="1"/>
      <protection/>
    </xf>
    <xf numFmtId="0" fontId="6" fillId="0" borderId="84" xfId="57" applyFont="1" applyBorder="1" applyAlignment="1">
      <alignment horizontal="left" vertical="center" wrapText="1"/>
      <protection/>
    </xf>
    <xf numFmtId="0" fontId="6" fillId="0" borderId="90" xfId="57" applyFont="1" applyBorder="1" applyAlignment="1">
      <alignment horizontal="left" vertical="center" wrapText="1"/>
      <protection/>
    </xf>
    <xf numFmtId="0" fontId="6" fillId="47" borderId="81" xfId="57" applyFont="1" applyFill="1" applyBorder="1" applyAlignment="1">
      <alignment horizontal="left" vertical="center" wrapText="1"/>
      <protection/>
    </xf>
    <xf numFmtId="0" fontId="6" fillId="47" borderId="90" xfId="57" applyFont="1" applyFill="1" applyBorder="1" applyAlignment="1">
      <alignment horizontal="left" vertical="center" wrapText="1"/>
      <protection/>
    </xf>
    <xf numFmtId="0" fontId="26" fillId="36" borderId="63" xfId="57" applyFont="1" applyFill="1" applyBorder="1" applyAlignment="1">
      <alignment horizontal="center" vertical="center"/>
      <protection/>
    </xf>
    <xf numFmtId="0" fontId="26" fillId="36" borderId="101" xfId="57" applyFont="1" applyFill="1" applyBorder="1" applyAlignment="1">
      <alignment horizontal="center" vertical="center"/>
      <protection/>
    </xf>
    <xf numFmtId="0" fontId="6" fillId="48" borderId="104" xfId="57" applyFont="1" applyFill="1" applyBorder="1" applyAlignment="1">
      <alignment horizontal="left" vertical="center" wrapText="1"/>
      <protection/>
    </xf>
    <xf numFmtId="0" fontId="6" fillId="9" borderId="127" xfId="57" applyFont="1" applyFill="1" applyBorder="1" applyAlignment="1">
      <alignment horizontal="left" vertical="center" wrapText="1"/>
      <protection/>
    </xf>
    <xf numFmtId="0" fontId="6" fillId="9" borderId="128" xfId="57" applyFont="1" applyFill="1" applyBorder="1" applyAlignment="1">
      <alignment horizontal="left" vertical="center" wrapText="1"/>
      <protection/>
    </xf>
    <xf numFmtId="0" fontId="6" fillId="9" borderId="115" xfId="57" applyFont="1" applyFill="1" applyBorder="1" applyAlignment="1">
      <alignment horizontal="left" vertical="center" wrapText="1"/>
      <protection/>
    </xf>
    <xf numFmtId="179" fontId="6" fillId="9" borderId="49" xfId="57" applyNumberFormat="1" applyFont="1" applyFill="1" applyBorder="1" applyAlignment="1">
      <alignment horizontal="center" vertical="center" wrapText="1"/>
      <protection/>
    </xf>
    <xf numFmtId="179" fontId="6" fillId="9" borderId="64" xfId="57" applyNumberFormat="1" applyFont="1" applyFill="1" applyBorder="1" applyAlignment="1">
      <alignment horizontal="center" vertical="center" wrapText="1"/>
      <protection/>
    </xf>
    <xf numFmtId="0" fontId="6" fillId="47" borderId="84" xfId="57" applyFont="1" applyFill="1" applyBorder="1" applyAlignment="1">
      <alignment horizontal="left" vertical="center" wrapText="1"/>
      <protection/>
    </xf>
    <xf numFmtId="0" fontId="6" fillId="36" borderId="104" xfId="57" applyFont="1" applyFill="1" applyBorder="1" applyAlignment="1">
      <alignment horizontal="left" vertical="center" wrapText="1"/>
      <protection/>
    </xf>
    <xf numFmtId="0" fontId="6" fillId="36" borderId="103" xfId="57" applyFont="1" applyFill="1" applyBorder="1" applyAlignment="1">
      <alignment horizontal="left" vertical="center" wrapText="1"/>
      <protection/>
    </xf>
    <xf numFmtId="0" fontId="6" fillId="36" borderId="105" xfId="57" applyFont="1" applyFill="1" applyBorder="1" applyAlignment="1">
      <alignment horizontal="left" vertical="center" wrapText="1"/>
      <protection/>
    </xf>
    <xf numFmtId="0" fontId="6" fillId="47" borderId="104" xfId="57" applyFont="1" applyFill="1" applyBorder="1" applyAlignment="1">
      <alignment horizontal="left" vertical="center" wrapText="1"/>
      <protection/>
    </xf>
    <xf numFmtId="0" fontId="6" fillId="47" borderId="129" xfId="57" applyFont="1" applyFill="1" applyBorder="1" applyAlignment="1">
      <alignment horizontal="left" vertical="center" wrapText="1"/>
      <protection/>
    </xf>
    <xf numFmtId="0" fontId="6" fillId="36" borderId="121" xfId="57" applyFont="1" applyFill="1" applyBorder="1" applyAlignment="1">
      <alignment horizontal="left" vertical="center" wrapText="1"/>
      <protection/>
    </xf>
    <xf numFmtId="0" fontId="6" fillId="0" borderId="0" xfId="57" applyFont="1" applyAlignment="1">
      <alignment horizontal="center"/>
      <protection/>
    </xf>
    <xf numFmtId="0" fontId="26" fillId="47" borderId="47" xfId="57" applyFont="1" applyFill="1" applyBorder="1" applyAlignment="1">
      <alignment horizontal="center" vertical="center" wrapText="1"/>
      <protection/>
    </xf>
    <xf numFmtId="1" fontId="1" fillId="0" borderId="49" xfId="57" applyNumberFormat="1" applyFont="1" applyBorder="1" applyAlignment="1">
      <alignment horizontal="center" vertical="center"/>
      <protection/>
    </xf>
    <xf numFmtId="1" fontId="6" fillId="47" borderId="52" xfId="57" applyNumberFormat="1" applyFont="1" applyFill="1" applyBorder="1" applyAlignment="1">
      <alignment horizontal="center" vertical="center"/>
      <protection/>
    </xf>
    <xf numFmtId="0" fontId="49" fillId="50" borderId="135" xfId="0" applyFont="1" applyFill="1" applyBorder="1" applyAlignment="1">
      <alignment horizontal="left" vertical="top" wrapText="1"/>
    </xf>
    <xf numFmtId="0" fontId="49" fillId="50" borderId="103" xfId="0" applyFont="1" applyFill="1" applyBorder="1" applyAlignment="1">
      <alignment horizontal="left" vertical="top" wrapText="1"/>
    </xf>
    <xf numFmtId="0" fontId="1" fillId="0" borderId="103" xfId="0" applyFont="1" applyBorder="1" applyAlignment="1">
      <alignment/>
    </xf>
    <xf numFmtId="0" fontId="1" fillId="0" borderId="113" xfId="0" applyFont="1" applyBorder="1" applyAlignment="1">
      <alignment/>
    </xf>
    <xf numFmtId="0" fontId="49" fillId="33" borderId="136" xfId="0" applyFont="1" applyFill="1" applyBorder="1" applyAlignment="1">
      <alignment horizontal="center" vertical="top"/>
    </xf>
    <xf numFmtId="0" fontId="1" fillId="0" borderId="41" xfId="0" applyFont="1" applyBorder="1" applyAlignment="1">
      <alignment/>
    </xf>
    <xf numFmtId="0" fontId="49" fillId="33" borderId="73" xfId="0" applyFont="1" applyFill="1" applyBorder="1" applyAlignment="1">
      <alignment horizontal="center" vertical="top"/>
    </xf>
    <xf numFmtId="0" fontId="1" fillId="0" borderId="17" xfId="0" applyFont="1" applyBorder="1" applyAlignment="1">
      <alignment/>
    </xf>
    <xf numFmtId="0" fontId="49" fillId="33" borderId="137" xfId="0" applyFont="1" applyFill="1" applyBorder="1" applyAlignment="1">
      <alignment horizontal="center" vertical="top"/>
    </xf>
    <xf numFmtId="0" fontId="1" fillId="0" borderId="78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49" fillId="33" borderId="71" xfId="0" applyFont="1" applyFill="1" applyBorder="1" applyAlignment="1">
      <alignment horizontal="center" vertical="top"/>
    </xf>
    <xf numFmtId="0" fontId="1" fillId="0" borderId="13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39" xfId="0" applyFont="1" applyBorder="1" applyAlignment="1">
      <alignment/>
    </xf>
    <xf numFmtId="0" fontId="49" fillId="33" borderId="121" xfId="0" applyFont="1" applyFill="1" applyBorder="1" applyAlignment="1">
      <alignment horizontal="center" vertical="top"/>
    </xf>
    <xf numFmtId="0" fontId="1" fillId="0" borderId="140" xfId="0" applyFont="1" applyBorder="1" applyAlignment="1">
      <alignment/>
    </xf>
    <xf numFmtId="0" fontId="50" fillId="0" borderId="0" xfId="0" applyFont="1" applyAlignment="1">
      <alignment horizontal="center" vertical="top"/>
    </xf>
    <xf numFmtId="0" fontId="49" fillId="35" borderId="71" xfId="0" applyFont="1" applyFill="1" applyBorder="1" applyAlignment="1">
      <alignment horizontal="left" vertical="top" wrapText="1"/>
    </xf>
    <xf numFmtId="0" fontId="1" fillId="0" borderId="141" xfId="0" applyFont="1" applyBorder="1" applyAlignment="1">
      <alignment/>
    </xf>
    <xf numFmtId="0" fontId="49" fillId="51" borderId="71" xfId="0" applyFont="1" applyFill="1" applyBorder="1" applyAlignment="1">
      <alignment horizontal="left" vertical="top" wrapText="1"/>
    </xf>
    <xf numFmtId="0" fontId="49" fillId="51" borderId="137" xfId="0" applyFont="1" applyFill="1" applyBorder="1" applyAlignment="1">
      <alignment horizontal="left" vertical="center" wrapText="1"/>
    </xf>
    <xf numFmtId="0" fontId="1" fillId="0" borderId="142" xfId="0" applyFont="1" applyBorder="1" applyAlignment="1">
      <alignment/>
    </xf>
    <xf numFmtId="0" fontId="49" fillId="0" borderId="135" xfId="0" applyFont="1" applyBorder="1" applyAlignment="1">
      <alignment horizontal="left" vertical="top" wrapText="1"/>
    </xf>
    <xf numFmtId="0" fontId="4" fillId="0" borderId="135" xfId="0" applyFont="1" applyBorder="1" applyAlignment="1">
      <alignment horizontal="left" vertical="top" wrapText="1"/>
    </xf>
    <xf numFmtId="0" fontId="49" fillId="35" borderId="135" xfId="0" applyFont="1" applyFill="1" applyBorder="1" applyAlignment="1">
      <alignment horizontal="left" vertical="top" wrapText="1"/>
    </xf>
    <xf numFmtId="0" fontId="1" fillId="0" borderId="143" xfId="0" applyFont="1" applyBorder="1" applyAlignment="1">
      <alignment/>
    </xf>
    <xf numFmtId="0" fontId="49" fillId="34" borderId="45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86" xfId="0" applyFont="1" applyBorder="1" applyAlignment="1">
      <alignment/>
    </xf>
    <xf numFmtId="179" fontId="49" fillId="34" borderId="59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44" xfId="0" applyFont="1" applyBorder="1" applyAlignment="1">
      <alignment/>
    </xf>
    <xf numFmtId="0" fontId="49" fillId="0" borderId="145" xfId="0" applyFont="1" applyBorder="1" applyAlignment="1">
      <alignment horizontal="left" vertical="top" wrapText="1"/>
    </xf>
    <xf numFmtId="0" fontId="1" fillId="0" borderId="18" xfId="0" applyFont="1" applyBorder="1" applyAlignment="1">
      <alignment/>
    </xf>
    <xf numFmtId="0" fontId="1" fillId="0" borderId="82" xfId="0" applyFont="1" applyBorder="1" applyAlignment="1">
      <alignment/>
    </xf>
    <xf numFmtId="179" fontId="49" fillId="35" borderId="60" xfId="0" applyNumberFormat="1" applyFont="1" applyFill="1" applyBorder="1" applyAlignment="1">
      <alignment horizontal="center" vertical="top" wrapText="1"/>
    </xf>
    <xf numFmtId="0" fontId="1" fillId="0" borderId="146" xfId="0" applyFont="1" applyBorder="1" applyAlignment="1">
      <alignment/>
    </xf>
    <xf numFmtId="0" fontId="49" fillId="0" borderId="23" xfId="0" applyFont="1" applyBorder="1" applyAlignment="1">
      <alignment horizontal="left" vertical="top" wrapText="1"/>
    </xf>
    <xf numFmtId="0" fontId="1" fillId="0" borderId="147" xfId="0" applyFont="1" applyBorder="1" applyAlignment="1">
      <alignment/>
    </xf>
    <xf numFmtId="0" fontId="1" fillId="0" borderId="30" xfId="0" applyFont="1" applyBorder="1" applyAlignment="1">
      <alignment/>
    </xf>
    <xf numFmtId="178" fontId="51" fillId="35" borderId="148" xfId="0" applyNumberFormat="1" applyFont="1" applyFill="1" applyBorder="1" applyAlignment="1">
      <alignment horizontal="center" vertical="top" wrapText="1"/>
    </xf>
    <xf numFmtId="0" fontId="1" fillId="0" borderId="149" xfId="0" applyFont="1" applyBorder="1" applyAlignment="1">
      <alignment/>
    </xf>
    <xf numFmtId="0" fontId="49" fillId="34" borderId="150" xfId="0" applyFont="1" applyFill="1" applyBorder="1" applyAlignment="1">
      <alignment horizontal="left" vertical="top" wrapText="1"/>
    </xf>
    <xf numFmtId="0" fontId="1" fillId="0" borderId="151" xfId="0" applyFont="1" applyBorder="1" applyAlignment="1">
      <alignment/>
    </xf>
    <xf numFmtId="0" fontId="1" fillId="0" borderId="152" xfId="0" applyFont="1" applyBorder="1" applyAlignment="1">
      <alignment/>
    </xf>
    <xf numFmtId="179" fontId="49" fillId="34" borderId="153" xfId="0" applyNumberFormat="1" applyFont="1" applyFill="1" applyBorder="1" applyAlignment="1">
      <alignment horizontal="center" vertical="top" wrapText="1"/>
    </xf>
    <xf numFmtId="0" fontId="1" fillId="0" borderId="154" xfId="0" applyFont="1" applyBorder="1" applyAlignment="1">
      <alignment/>
    </xf>
    <xf numFmtId="0" fontId="49" fillId="0" borderId="141" xfId="0" applyFont="1" applyBorder="1" applyAlignment="1">
      <alignment horizontal="left" vertical="top" wrapText="1"/>
    </xf>
    <xf numFmtId="0" fontId="1" fillId="0" borderId="29" xfId="0" applyFont="1" applyBorder="1" applyAlignment="1">
      <alignment/>
    </xf>
    <xf numFmtId="179" fontId="49" fillId="35" borderId="59" xfId="0" applyNumberFormat="1" applyFont="1" applyFill="1" applyBorder="1" applyAlignment="1">
      <alignment horizontal="center" vertical="top" wrapText="1"/>
    </xf>
    <xf numFmtId="0" fontId="49" fillId="52" borderId="155" xfId="0" applyFont="1" applyFill="1" applyBorder="1" applyAlignment="1">
      <alignment horizontal="center" vertical="top"/>
    </xf>
    <xf numFmtId="0" fontId="1" fillId="0" borderId="156" xfId="0" applyFont="1" applyBorder="1" applyAlignment="1">
      <alignment/>
    </xf>
    <xf numFmtId="0" fontId="1" fillId="0" borderId="157" xfId="0" applyFont="1" applyBorder="1" applyAlignment="1">
      <alignment/>
    </xf>
    <xf numFmtId="0" fontId="49" fillId="33" borderId="158" xfId="0" applyFont="1" applyFill="1" applyBorder="1" applyAlignment="1">
      <alignment horizontal="center" vertical="top"/>
    </xf>
    <xf numFmtId="0" fontId="1" fillId="0" borderId="159" xfId="0" applyFont="1" applyBorder="1" applyAlignment="1">
      <alignment/>
    </xf>
    <xf numFmtId="0" fontId="49" fillId="0" borderId="0" xfId="0" applyFont="1" applyAlignment="1">
      <alignment horizontal="center" vertical="top"/>
    </xf>
    <xf numFmtId="0" fontId="49" fillId="52" borderId="45" xfId="0" applyFont="1" applyFill="1" applyBorder="1" applyAlignment="1">
      <alignment horizontal="center" vertical="top"/>
    </xf>
    <xf numFmtId="0" fontId="1" fillId="0" borderId="37" xfId="0" applyFont="1" applyBorder="1" applyAlignment="1">
      <alignment/>
    </xf>
    <xf numFmtId="0" fontId="49" fillId="33" borderId="12" xfId="0" applyFont="1" applyFill="1" applyBorder="1" applyAlignment="1">
      <alignment horizontal="center" vertical="top"/>
    </xf>
    <xf numFmtId="0" fontId="49" fillId="34" borderId="59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9" fillId="39" borderId="160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49" fillId="33" borderId="83" xfId="0" applyFont="1" applyFill="1" applyBorder="1" applyAlignment="1">
      <alignment horizontal="center" vertical="top"/>
    </xf>
    <xf numFmtId="0" fontId="49" fillId="34" borderId="141" xfId="0" applyFont="1" applyFill="1" applyBorder="1" applyAlignment="1">
      <alignment horizontal="left" vertical="top" wrapText="1"/>
    </xf>
    <xf numFmtId="0" fontId="49" fillId="52" borderId="161" xfId="0" applyFont="1" applyFill="1" applyBorder="1" applyAlignment="1">
      <alignment horizontal="center" vertical="top"/>
    </xf>
    <xf numFmtId="0" fontId="49" fillId="33" borderId="45" xfId="0" applyFont="1" applyFill="1" applyBorder="1" applyAlignment="1">
      <alignment horizontal="center" vertical="top"/>
    </xf>
    <xf numFmtId="0" fontId="49" fillId="0" borderId="71" xfId="0" applyFont="1" applyBorder="1" applyAlignment="1">
      <alignment horizontal="left" vertical="top" wrapText="1"/>
    </xf>
    <xf numFmtId="0" fontId="1" fillId="0" borderId="150" xfId="0" applyFont="1" applyBorder="1" applyAlignment="1">
      <alignment/>
    </xf>
    <xf numFmtId="0" fontId="54" fillId="0" borderId="71" xfId="0" applyFont="1" applyBorder="1" applyAlignment="1">
      <alignment horizontal="left" vertical="top" wrapText="1"/>
    </xf>
    <xf numFmtId="0" fontId="49" fillId="0" borderId="42" xfId="0" applyFont="1" applyBorder="1" applyAlignment="1">
      <alignment horizontal="left" vertical="top" wrapText="1"/>
    </xf>
    <xf numFmtId="0" fontId="49" fillId="0" borderId="137" xfId="0" applyFont="1" applyBorder="1" applyAlignment="1">
      <alignment horizontal="left" vertical="top" wrapText="1"/>
    </xf>
    <xf numFmtId="0" fontId="49" fillId="35" borderId="160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/>
    </xf>
    <xf numFmtId="0" fontId="49" fillId="35" borderId="137" xfId="0" applyFont="1" applyFill="1" applyBorder="1" applyAlignment="1">
      <alignment horizontal="left" vertical="top" wrapText="1"/>
    </xf>
    <xf numFmtId="0" fontId="49" fillId="35" borderId="78" xfId="0" applyFont="1" applyFill="1" applyBorder="1" applyAlignment="1">
      <alignment horizontal="left" vertical="top" wrapText="1"/>
    </xf>
    <xf numFmtId="0" fontId="49" fillId="0" borderId="151" xfId="0" applyFont="1" applyBorder="1" applyAlignment="1">
      <alignment horizontal="center" vertical="top"/>
    </xf>
    <xf numFmtId="0" fontId="1" fillId="0" borderId="7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zoomScale="79" zoomScaleNormal="79" zoomScaleSheetLayoutView="100" workbookViewId="0" topLeftCell="A21">
      <selection activeCell="K31" sqref="K31"/>
    </sheetView>
  </sheetViews>
  <sheetFormatPr defaultColWidth="9.00390625" defaultRowHeight="15"/>
  <cols>
    <col min="1" max="1" width="1.57421875" style="349" customWidth="1"/>
    <col min="2" max="2" width="28.140625" style="349" customWidth="1"/>
    <col min="3" max="3" width="4.140625" style="350" customWidth="1"/>
    <col min="4" max="4" width="47.140625" style="349" customWidth="1"/>
    <col min="5" max="5" width="8.00390625" style="349" customWidth="1"/>
    <col min="6" max="6" width="10.00390625" style="349" customWidth="1"/>
    <col min="7" max="7" width="12.140625" style="349" customWidth="1"/>
    <col min="8" max="8" width="11.140625" style="349" customWidth="1"/>
    <col min="9" max="9" width="11.00390625" style="349" customWidth="1"/>
    <col min="10" max="10" width="8.421875" style="349" customWidth="1"/>
    <col min="11" max="11" width="7.57421875" style="349" customWidth="1"/>
    <col min="12" max="12" width="15.28125" style="349" customWidth="1"/>
    <col min="13" max="13" width="9.8515625" style="349" customWidth="1"/>
    <col min="14" max="14" width="11.7109375" style="349" customWidth="1"/>
    <col min="15" max="15" width="9.00390625" style="349" customWidth="1"/>
    <col min="16" max="16" width="10.7109375" style="349" customWidth="1"/>
    <col min="17" max="16384" width="9.00390625" style="349" customWidth="1"/>
  </cols>
  <sheetData>
    <row r="1" spans="1:11" ht="15" customHeight="1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ht="19.5" customHeight="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</row>
    <row r="3" spans="2:11" ht="15" hidden="1">
      <c r="B3" s="559" t="s">
        <v>1</v>
      </c>
      <c r="C3" s="559"/>
      <c r="D3" s="559"/>
      <c r="E3" s="559"/>
      <c r="F3" s="559"/>
      <c r="G3" s="559"/>
      <c r="H3" s="559"/>
      <c r="I3" s="559"/>
      <c r="J3" s="453"/>
      <c r="K3" s="453"/>
    </row>
    <row r="4" spans="2:11" ht="25.5" customHeight="1" hidden="1">
      <c r="B4" s="351" t="s">
        <v>2</v>
      </c>
      <c r="C4" s="352"/>
      <c r="D4" s="353" t="s">
        <v>3</v>
      </c>
      <c r="E4" s="353"/>
      <c r="F4" s="353" t="s">
        <v>4</v>
      </c>
      <c r="G4" s="353" t="s">
        <v>5</v>
      </c>
      <c r="H4" s="560" t="s">
        <v>6</v>
      </c>
      <c r="I4" s="560"/>
      <c r="J4" s="353" t="s">
        <v>7</v>
      </c>
      <c r="K4" s="456" t="s">
        <v>8</v>
      </c>
    </row>
    <row r="5" spans="2:11" ht="15" hidden="1">
      <c r="B5" s="354" t="s">
        <v>9</v>
      </c>
      <c r="C5" s="355"/>
      <c r="D5" s="356">
        <v>10</v>
      </c>
      <c r="E5" s="356"/>
      <c r="F5" s="356">
        <v>15</v>
      </c>
      <c r="G5" s="357">
        <f>SUM(D5*F5)</f>
        <v>150</v>
      </c>
      <c r="H5" s="561">
        <f>SUM(G5/2)</f>
        <v>75</v>
      </c>
      <c r="I5" s="561"/>
      <c r="J5" s="356">
        <f aca="true" t="shared" si="0" ref="J5:K7">SUM(G5/15)</f>
        <v>10</v>
      </c>
      <c r="K5" s="457">
        <f t="shared" si="0"/>
        <v>5</v>
      </c>
    </row>
    <row r="6" spans="2:11" ht="15" hidden="1">
      <c r="B6" s="354" t="s">
        <v>10</v>
      </c>
      <c r="C6" s="355"/>
      <c r="D6" s="356">
        <v>15</v>
      </c>
      <c r="E6" s="356"/>
      <c r="F6" s="356">
        <v>15</v>
      </c>
      <c r="G6" s="356">
        <f>SUM(D6*F6)</f>
        <v>225</v>
      </c>
      <c r="H6" s="561">
        <f>SUM(G6/2)</f>
        <v>112.5</v>
      </c>
      <c r="I6" s="561"/>
      <c r="J6" s="356">
        <f t="shared" si="0"/>
        <v>15</v>
      </c>
      <c r="K6" s="457">
        <f t="shared" si="0"/>
        <v>7.5</v>
      </c>
    </row>
    <row r="7" spans="2:11" ht="15" hidden="1">
      <c r="B7" s="354" t="s">
        <v>11</v>
      </c>
      <c r="C7" s="355"/>
      <c r="D7" s="356">
        <v>4.5</v>
      </c>
      <c r="E7" s="356"/>
      <c r="F7" s="356">
        <v>15</v>
      </c>
      <c r="G7" s="356">
        <f>SUM(D7*F7)</f>
        <v>67.5</v>
      </c>
      <c r="H7" s="561">
        <f>SUM(G7/2)</f>
        <v>33.75</v>
      </c>
      <c r="I7" s="561"/>
      <c r="J7" s="356">
        <f t="shared" si="0"/>
        <v>4.5</v>
      </c>
      <c r="K7" s="457">
        <f t="shared" si="0"/>
        <v>2.25</v>
      </c>
    </row>
    <row r="8" spans="2:11" ht="15" hidden="1">
      <c r="B8" s="358" t="s">
        <v>12</v>
      </c>
      <c r="C8" s="359"/>
      <c r="D8" s="359"/>
      <c r="E8" s="359"/>
      <c r="F8" s="359"/>
      <c r="G8" s="360">
        <f>SUM(G5+G6)</f>
        <v>375</v>
      </c>
      <c r="H8" s="562">
        <f>SUM(H5+H6)</f>
        <v>187.5</v>
      </c>
      <c r="I8" s="562"/>
      <c r="J8" s="458"/>
      <c r="K8" s="459"/>
    </row>
    <row r="9" spans="2:11" ht="15">
      <c r="B9" s="361"/>
      <c r="C9" s="362"/>
      <c r="D9" s="361"/>
      <c r="E9" s="361"/>
      <c r="F9" s="362"/>
      <c r="G9" s="362"/>
      <c r="H9" s="362"/>
      <c r="I9" s="362"/>
      <c r="J9" s="362"/>
      <c r="K9" s="460"/>
    </row>
    <row r="10" spans="2:11" ht="13.5" customHeight="1">
      <c r="B10" s="499" t="s">
        <v>13</v>
      </c>
      <c r="C10" s="500"/>
      <c r="D10" s="505" t="s">
        <v>14</v>
      </c>
      <c r="E10" s="509" t="s">
        <v>15</v>
      </c>
      <c r="F10" s="499" t="s">
        <v>16</v>
      </c>
      <c r="G10" s="500"/>
      <c r="H10" s="544"/>
      <c r="I10" s="545" t="s">
        <v>17</v>
      </c>
      <c r="J10" s="500"/>
      <c r="K10" s="544"/>
    </row>
    <row r="11" spans="2:11" ht="9.75" customHeight="1">
      <c r="B11" s="501"/>
      <c r="C11" s="502"/>
      <c r="D11" s="506"/>
      <c r="E11" s="510"/>
      <c r="F11" s="363" t="s">
        <v>18</v>
      </c>
      <c r="G11" s="364" t="s">
        <v>19</v>
      </c>
      <c r="H11" s="365" t="s">
        <v>12</v>
      </c>
      <c r="I11" s="461" t="s">
        <v>18</v>
      </c>
      <c r="J11" s="364" t="s">
        <v>19</v>
      </c>
      <c r="K11" s="365" t="s">
        <v>12</v>
      </c>
    </row>
    <row r="12" spans="2:11" ht="27.75" customHeight="1">
      <c r="B12" s="542" t="s">
        <v>20</v>
      </c>
      <c r="C12" s="366" t="s">
        <v>21</v>
      </c>
      <c r="D12" s="367" t="s">
        <v>22</v>
      </c>
      <c r="E12" s="368" t="s">
        <v>23</v>
      </c>
      <c r="F12" s="368">
        <v>30</v>
      </c>
      <c r="G12" s="368"/>
      <c r="H12" s="368">
        <v>30</v>
      </c>
      <c r="I12" s="462">
        <v>2</v>
      </c>
      <c r="J12" s="462">
        <v>0</v>
      </c>
      <c r="K12" s="463">
        <v>2</v>
      </c>
    </row>
    <row r="13" spans="2:11" ht="22.5" customHeight="1">
      <c r="B13" s="552"/>
      <c r="C13" s="370" t="s">
        <v>24</v>
      </c>
      <c r="D13" s="371" t="s">
        <v>25</v>
      </c>
      <c r="E13" s="372" t="s">
        <v>23</v>
      </c>
      <c r="F13" s="372"/>
      <c r="G13" s="372">
        <v>30</v>
      </c>
      <c r="H13" s="372">
        <f>SUM(F13+G13)</f>
        <v>30</v>
      </c>
      <c r="I13" s="464">
        <v>0</v>
      </c>
      <c r="J13" s="464">
        <f>H13/15</f>
        <v>2</v>
      </c>
      <c r="K13" s="465">
        <v>1</v>
      </c>
    </row>
    <row r="14" spans="2:11" ht="27" customHeight="1">
      <c r="B14" s="553" t="s">
        <v>26</v>
      </c>
      <c r="C14" s="373" t="s">
        <v>21</v>
      </c>
      <c r="D14" s="374" t="s">
        <v>22</v>
      </c>
      <c r="E14" s="368" t="s">
        <v>23</v>
      </c>
      <c r="F14" s="368">
        <v>20</v>
      </c>
      <c r="G14" s="368"/>
      <c r="H14" s="368">
        <f>F14</f>
        <v>20</v>
      </c>
      <c r="I14" s="462">
        <v>2</v>
      </c>
      <c r="J14" s="462">
        <v>0</v>
      </c>
      <c r="K14" s="463">
        <v>2</v>
      </c>
    </row>
    <row r="15" spans="2:11" ht="27" customHeight="1">
      <c r="B15" s="554"/>
      <c r="C15" s="375" t="s">
        <v>27</v>
      </c>
      <c r="D15" s="376" t="s">
        <v>25</v>
      </c>
      <c r="E15" s="377"/>
      <c r="F15" s="377"/>
      <c r="G15" s="377">
        <v>15</v>
      </c>
      <c r="H15" s="377"/>
      <c r="I15" s="466">
        <v>2</v>
      </c>
      <c r="J15" s="466">
        <v>0</v>
      </c>
      <c r="K15" s="467">
        <v>2</v>
      </c>
    </row>
    <row r="16" spans="2:11" ht="42" customHeight="1">
      <c r="B16" s="555"/>
      <c r="C16" s="378" t="s">
        <v>28</v>
      </c>
      <c r="D16" s="379" t="s">
        <v>29</v>
      </c>
      <c r="E16" s="380" t="s">
        <v>23</v>
      </c>
      <c r="F16" s="380">
        <v>10</v>
      </c>
      <c r="G16" s="380">
        <v>15</v>
      </c>
      <c r="H16" s="380">
        <f>G16</f>
        <v>15</v>
      </c>
      <c r="I16" s="468">
        <v>0</v>
      </c>
      <c r="J16" s="468">
        <v>2</v>
      </c>
      <c r="K16" s="469">
        <v>2</v>
      </c>
    </row>
    <row r="17" spans="2:23" ht="47.25" customHeight="1">
      <c r="B17" s="381" t="s">
        <v>30</v>
      </c>
      <c r="C17" s="382" t="s">
        <v>28</v>
      </c>
      <c r="D17" s="383" t="s">
        <v>31</v>
      </c>
      <c r="E17" s="384" t="s">
        <v>32</v>
      </c>
      <c r="F17" s="384">
        <v>30</v>
      </c>
      <c r="G17" s="384">
        <v>30</v>
      </c>
      <c r="H17" s="385">
        <f>SUM(F17+G17)</f>
        <v>60</v>
      </c>
      <c r="I17" s="470">
        <f>SUM(F17/15)</f>
        <v>2</v>
      </c>
      <c r="J17" s="470">
        <f>SUM(G17/15)</f>
        <v>2</v>
      </c>
      <c r="K17" s="471">
        <f>SUM(H17/15)</f>
        <v>4</v>
      </c>
      <c r="P17" s="472"/>
      <c r="Q17" s="362"/>
      <c r="R17" s="362"/>
      <c r="S17" s="362"/>
      <c r="T17" s="492"/>
      <c r="U17" s="493"/>
      <c r="V17" s="493"/>
      <c r="W17" s="493"/>
    </row>
    <row r="18" spans="2:11" ht="24" customHeight="1">
      <c r="B18" s="556" t="s">
        <v>33</v>
      </c>
      <c r="C18" s="386" t="s">
        <v>21</v>
      </c>
      <c r="D18" s="387" t="s">
        <v>34</v>
      </c>
      <c r="E18" s="388" t="s">
        <v>23</v>
      </c>
      <c r="F18" s="388">
        <v>30</v>
      </c>
      <c r="G18" s="388"/>
      <c r="H18" s="389">
        <f>SUM(F18+G18)</f>
        <v>30</v>
      </c>
      <c r="I18" s="473">
        <f aca="true" t="shared" si="1" ref="I18:I23">SUM(F18/15)</f>
        <v>2</v>
      </c>
      <c r="J18" s="473">
        <f>G18/15</f>
        <v>0</v>
      </c>
      <c r="K18" s="474">
        <v>1</v>
      </c>
    </row>
    <row r="19" spans="2:11" ht="18" customHeight="1">
      <c r="B19" s="557"/>
      <c r="C19" s="390" t="s">
        <v>24</v>
      </c>
      <c r="D19" s="391" t="s">
        <v>35</v>
      </c>
      <c r="E19" s="392" t="s">
        <v>23</v>
      </c>
      <c r="F19" s="392"/>
      <c r="G19" s="392">
        <v>30</v>
      </c>
      <c r="H19" s="380">
        <f>SUM(F19+G19)</f>
        <v>30</v>
      </c>
      <c r="I19" s="468">
        <f t="shared" si="1"/>
        <v>0</v>
      </c>
      <c r="J19" s="468">
        <v>1</v>
      </c>
      <c r="K19" s="469">
        <v>1</v>
      </c>
    </row>
    <row r="20" spans="2:11" ht="17.25" customHeight="1">
      <c r="B20" s="558" t="s">
        <v>36</v>
      </c>
      <c r="C20" s="366" t="s">
        <v>21</v>
      </c>
      <c r="D20" s="393" t="s">
        <v>37</v>
      </c>
      <c r="E20" s="394" t="s">
        <v>32</v>
      </c>
      <c r="F20" s="395">
        <v>16</v>
      </c>
      <c r="G20" s="395"/>
      <c r="H20" s="394">
        <f>SUM(F20+G20)</f>
        <v>16</v>
      </c>
      <c r="I20" s="475">
        <f t="shared" si="1"/>
        <v>1.0666666666666667</v>
      </c>
      <c r="J20" s="475">
        <f>G20/15</f>
        <v>0</v>
      </c>
      <c r="K20" s="476">
        <f>SUM(H20/15)</f>
        <v>1.0666666666666667</v>
      </c>
    </row>
    <row r="21" spans="2:11" ht="30" customHeight="1">
      <c r="B21" s="554"/>
      <c r="C21" s="396" t="s">
        <v>24</v>
      </c>
      <c r="D21" s="397" t="s">
        <v>38</v>
      </c>
      <c r="E21" s="398" t="s">
        <v>32</v>
      </c>
      <c r="F21" s="399">
        <v>14</v>
      </c>
      <c r="G21" s="399">
        <v>6</v>
      </c>
      <c r="H21" s="398">
        <f>SUM(F21+G21)</f>
        <v>20</v>
      </c>
      <c r="I21" s="477">
        <f t="shared" si="1"/>
        <v>0.9333333333333333</v>
      </c>
      <c r="J21" s="477">
        <v>1.3</v>
      </c>
      <c r="K21" s="478">
        <f>SUM(H21/15)</f>
        <v>1.3333333333333333</v>
      </c>
    </row>
    <row r="22" spans="2:11" ht="21.75" customHeight="1">
      <c r="B22" s="554"/>
      <c r="C22" s="400" t="s">
        <v>24</v>
      </c>
      <c r="D22" s="401" t="s">
        <v>39</v>
      </c>
      <c r="E22" s="377"/>
      <c r="F22" s="377"/>
      <c r="G22" s="377">
        <v>12</v>
      </c>
      <c r="H22" s="377">
        <v>12</v>
      </c>
      <c r="I22" s="466">
        <f t="shared" si="1"/>
        <v>0</v>
      </c>
      <c r="J22" s="466">
        <v>2</v>
      </c>
      <c r="K22" s="466">
        <f>SUM(H22/15)</f>
        <v>0.8</v>
      </c>
    </row>
    <row r="23" spans="2:11" ht="16.5" customHeight="1">
      <c r="B23" s="554"/>
      <c r="C23" s="400" t="s">
        <v>24</v>
      </c>
      <c r="D23" s="402" t="s">
        <v>25</v>
      </c>
      <c r="E23" s="403"/>
      <c r="F23" s="403"/>
      <c r="G23" s="403">
        <v>12</v>
      </c>
      <c r="H23" s="403">
        <v>12</v>
      </c>
      <c r="I23" s="479">
        <f t="shared" si="1"/>
        <v>0</v>
      </c>
      <c r="J23" s="479">
        <v>2</v>
      </c>
      <c r="K23" s="480">
        <f>SUM(H23/15)</f>
        <v>0.8</v>
      </c>
    </row>
    <row r="24" spans="2:14" ht="14.25" customHeight="1">
      <c r="B24" s="546" t="s">
        <v>40</v>
      </c>
      <c r="C24" s="526"/>
      <c r="D24" s="526"/>
      <c r="E24" s="527"/>
      <c r="F24" s="404">
        <f>F18+F16+F12+F14</f>
        <v>90</v>
      </c>
      <c r="G24" s="404">
        <f>G13+G16+G19+G14+G15+G22+G23</f>
        <v>114</v>
      </c>
      <c r="H24" s="405">
        <f>F24+G24</f>
        <v>204</v>
      </c>
      <c r="I24" s="528">
        <f>H24/H26</f>
        <v>0.68</v>
      </c>
      <c r="J24" s="528"/>
      <c r="K24" s="529"/>
      <c r="N24" s="481"/>
    </row>
    <row r="25" spans="2:11" ht="14.25" customHeight="1">
      <c r="B25" s="547" t="s">
        <v>41</v>
      </c>
      <c r="C25" s="548"/>
      <c r="D25" s="548"/>
      <c r="E25" s="549"/>
      <c r="F25" s="406">
        <f>F17+F20+F21</f>
        <v>60</v>
      </c>
      <c r="G25" s="406">
        <f>G21+G17</f>
        <v>36</v>
      </c>
      <c r="H25" s="407">
        <f>F25+G25</f>
        <v>96</v>
      </c>
      <c r="I25" s="550">
        <f>H25/H26</f>
        <v>0.32</v>
      </c>
      <c r="J25" s="550"/>
      <c r="K25" s="551"/>
    </row>
    <row r="26" spans="2:11" ht="14.25" customHeight="1">
      <c r="B26" s="530" t="s">
        <v>42</v>
      </c>
      <c r="C26" s="531"/>
      <c r="D26" s="531"/>
      <c r="E26" s="532"/>
      <c r="F26" s="408">
        <f>F24+F25</f>
        <v>150</v>
      </c>
      <c r="G26" s="408">
        <v>150</v>
      </c>
      <c r="H26" s="409">
        <f>SUM(H24:H25)</f>
        <v>300</v>
      </c>
      <c r="I26" s="522"/>
      <c r="J26" s="522"/>
      <c r="K26" s="523"/>
    </row>
    <row r="27" spans="2:11" ht="14.25" customHeight="1">
      <c r="B27" s="410"/>
      <c r="C27" s="411"/>
      <c r="D27" s="412"/>
      <c r="E27" s="413"/>
      <c r="F27" s="413"/>
      <c r="G27" s="413"/>
      <c r="H27" s="414"/>
      <c r="I27" s="482"/>
      <c r="J27" s="482"/>
      <c r="K27" s="482"/>
    </row>
    <row r="28" spans="2:11" ht="14.25" customHeight="1">
      <c r="B28" s="415"/>
      <c r="C28" s="362"/>
      <c r="D28" s="416"/>
      <c r="E28" s="417"/>
      <c r="F28" s="413"/>
      <c r="G28" s="413"/>
      <c r="H28" s="414"/>
      <c r="I28" s="482"/>
      <c r="J28" s="482"/>
      <c r="K28" s="482"/>
    </row>
    <row r="29" spans="2:11" ht="14.25" customHeight="1">
      <c r="B29" s="418"/>
      <c r="C29" s="419"/>
      <c r="D29" s="418"/>
      <c r="E29" s="418"/>
      <c r="F29" s="419"/>
      <c r="G29" s="419"/>
      <c r="H29" s="419"/>
      <c r="I29" s="454"/>
      <c r="J29" s="454"/>
      <c r="K29" s="362"/>
    </row>
    <row r="30" spans="2:11" ht="13.5" customHeight="1">
      <c r="B30" s="495" t="s">
        <v>13</v>
      </c>
      <c r="C30" s="496"/>
      <c r="D30" s="507" t="s">
        <v>14</v>
      </c>
      <c r="E30" s="511" t="s">
        <v>15</v>
      </c>
      <c r="F30" s="533" t="s">
        <v>43</v>
      </c>
      <c r="G30" s="534"/>
      <c r="H30" s="535"/>
      <c r="I30" s="536" t="s">
        <v>17</v>
      </c>
      <c r="J30" s="537"/>
      <c r="K30" s="538"/>
    </row>
    <row r="31" spans="2:11" ht="13.5" customHeight="1">
      <c r="B31" s="497"/>
      <c r="C31" s="498"/>
      <c r="D31" s="508"/>
      <c r="E31" s="512"/>
      <c r="F31" s="420" t="s">
        <v>18</v>
      </c>
      <c r="G31" s="420" t="s">
        <v>19</v>
      </c>
      <c r="H31" s="421" t="s">
        <v>12</v>
      </c>
      <c r="I31" s="483" t="s">
        <v>18</v>
      </c>
      <c r="J31" s="420" t="s">
        <v>19</v>
      </c>
      <c r="K31" s="421" t="s">
        <v>12</v>
      </c>
    </row>
    <row r="32" spans="2:14" ht="21" customHeight="1">
      <c r="B32" s="539" t="s">
        <v>44</v>
      </c>
      <c r="C32" s="422" t="s">
        <v>21</v>
      </c>
      <c r="D32" s="374" t="s">
        <v>22</v>
      </c>
      <c r="E32" s="368" t="s">
        <v>23</v>
      </c>
      <c r="F32" s="368">
        <v>30</v>
      </c>
      <c r="G32" s="368"/>
      <c r="H32" s="368">
        <f>SUM(F32+G32)</f>
        <v>30</v>
      </c>
      <c r="I32" s="462">
        <f aca="true" t="shared" si="2" ref="I32:I45">SUM(F32/15)</f>
        <v>2</v>
      </c>
      <c r="J32" s="462">
        <v>0</v>
      </c>
      <c r="K32" s="463">
        <f>SUM(H32/15)</f>
        <v>2</v>
      </c>
      <c r="N32" s="349" t="s">
        <v>45</v>
      </c>
    </row>
    <row r="33" spans="2:11" ht="25.5" customHeight="1">
      <c r="B33" s="540"/>
      <c r="C33" s="423" t="s">
        <v>24</v>
      </c>
      <c r="D33" s="402" t="s">
        <v>25</v>
      </c>
      <c r="E33" s="380"/>
      <c r="F33" s="380"/>
      <c r="G33" s="380">
        <v>30</v>
      </c>
      <c r="H33" s="380">
        <v>30</v>
      </c>
      <c r="I33" s="468">
        <f t="shared" si="2"/>
        <v>0</v>
      </c>
      <c r="J33" s="468">
        <v>2</v>
      </c>
      <c r="K33" s="469">
        <f>SUM(H33/15)</f>
        <v>2</v>
      </c>
    </row>
    <row r="34" spans="2:11" ht="21" customHeight="1">
      <c r="B34" s="541" t="s">
        <v>46</v>
      </c>
      <c r="C34" s="424" t="s">
        <v>21</v>
      </c>
      <c r="D34" s="425" t="s">
        <v>47</v>
      </c>
      <c r="E34" s="384" t="s">
        <v>32</v>
      </c>
      <c r="F34" s="384">
        <v>16</v>
      </c>
      <c r="G34" s="384"/>
      <c r="H34" s="385">
        <f>SUM(F34+G34)</f>
        <v>16</v>
      </c>
      <c r="I34" s="470">
        <f t="shared" si="2"/>
        <v>1.0666666666666667</v>
      </c>
      <c r="J34" s="470">
        <f aca="true" t="shared" si="3" ref="J34:J45">SUM(G34/15)</f>
        <v>0</v>
      </c>
      <c r="K34" s="471">
        <f>SUM(H34/15)</f>
        <v>1.0666666666666667</v>
      </c>
    </row>
    <row r="35" spans="2:11" ht="18.75" customHeight="1">
      <c r="B35" s="541"/>
      <c r="C35" s="424" t="s">
        <v>21</v>
      </c>
      <c r="D35" s="426" t="s">
        <v>48</v>
      </c>
      <c r="E35" s="427" t="s">
        <v>32</v>
      </c>
      <c r="F35" s="427"/>
      <c r="G35" s="427">
        <v>10</v>
      </c>
      <c r="H35" s="428"/>
      <c r="I35" s="484">
        <f t="shared" si="2"/>
        <v>0</v>
      </c>
      <c r="J35" s="485">
        <f t="shared" si="3"/>
        <v>0.6666666666666666</v>
      </c>
      <c r="K35" s="486">
        <f>SUM(H35/15)</f>
        <v>0</v>
      </c>
    </row>
    <row r="36" spans="2:11" ht="26.25" customHeight="1">
      <c r="B36" s="541"/>
      <c r="C36" s="429" t="s">
        <v>24</v>
      </c>
      <c r="D36" s="430" t="s">
        <v>29</v>
      </c>
      <c r="E36" s="431" t="s">
        <v>23</v>
      </c>
      <c r="F36" s="431">
        <v>14</v>
      </c>
      <c r="G36" s="431">
        <v>20</v>
      </c>
      <c r="H36" s="372">
        <f>SUM(F36+G36)</f>
        <v>34</v>
      </c>
      <c r="I36" s="464">
        <f t="shared" si="2"/>
        <v>0.9333333333333333</v>
      </c>
      <c r="J36" s="464">
        <f t="shared" si="3"/>
        <v>1.3333333333333333</v>
      </c>
      <c r="K36" s="465"/>
    </row>
    <row r="37" spans="2:11" ht="21" customHeight="1">
      <c r="B37" s="539" t="s">
        <v>49</v>
      </c>
      <c r="C37" s="432" t="s">
        <v>21</v>
      </c>
      <c r="D37" s="433" t="s">
        <v>50</v>
      </c>
      <c r="E37" s="394" t="s">
        <v>32</v>
      </c>
      <c r="F37" s="395">
        <v>16</v>
      </c>
      <c r="G37" s="395"/>
      <c r="H37" s="394">
        <f>SUM(F37+G37)</f>
        <v>16</v>
      </c>
      <c r="I37" s="475">
        <f t="shared" si="2"/>
        <v>1.0666666666666667</v>
      </c>
      <c r="J37" s="475">
        <f t="shared" si="3"/>
        <v>0</v>
      </c>
      <c r="K37" s="476">
        <f aca="true" t="shared" si="4" ref="K37:K45">SUM(H37/15)</f>
        <v>1.0666666666666667</v>
      </c>
    </row>
    <row r="38" spans="2:11" ht="21" customHeight="1">
      <c r="B38" s="541"/>
      <c r="C38" s="434" t="s">
        <v>51</v>
      </c>
      <c r="D38" s="430" t="s">
        <v>29</v>
      </c>
      <c r="E38" s="435"/>
      <c r="F38" s="436"/>
      <c r="G38" s="437">
        <v>14</v>
      </c>
      <c r="H38" s="435"/>
      <c r="I38" s="487"/>
      <c r="J38" s="487"/>
      <c r="K38" s="488"/>
    </row>
    <row r="39" spans="2:11" ht="37.5" customHeight="1">
      <c r="B39" s="541"/>
      <c r="C39" s="429" t="s">
        <v>24</v>
      </c>
      <c r="D39" s="438" t="s">
        <v>38</v>
      </c>
      <c r="E39" s="398" t="s">
        <v>32</v>
      </c>
      <c r="F39" s="399">
        <v>14</v>
      </c>
      <c r="G39" s="399">
        <v>16</v>
      </c>
      <c r="H39" s="398">
        <f aca="true" t="shared" si="5" ref="H39:H45">SUM(F39+G39)</f>
        <v>30</v>
      </c>
      <c r="I39" s="477">
        <f t="shared" si="2"/>
        <v>0.9333333333333333</v>
      </c>
      <c r="J39" s="477">
        <f t="shared" si="3"/>
        <v>1.0666666666666667</v>
      </c>
      <c r="K39" s="478">
        <f t="shared" si="4"/>
        <v>2</v>
      </c>
    </row>
    <row r="40" spans="2:14" ht="13.5" customHeight="1">
      <c r="B40" s="542" t="s">
        <v>52</v>
      </c>
      <c r="C40" s="382" t="s">
        <v>21</v>
      </c>
      <c r="D40" s="439" t="s">
        <v>53</v>
      </c>
      <c r="E40" s="440" t="s">
        <v>23</v>
      </c>
      <c r="F40" s="440">
        <v>20</v>
      </c>
      <c r="G40" s="440"/>
      <c r="H40" s="368">
        <f t="shared" si="5"/>
        <v>20</v>
      </c>
      <c r="I40" s="462">
        <f t="shared" si="2"/>
        <v>1.3333333333333333</v>
      </c>
      <c r="J40" s="462">
        <f t="shared" si="3"/>
        <v>0</v>
      </c>
      <c r="K40" s="463">
        <f t="shared" si="4"/>
        <v>1.3333333333333333</v>
      </c>
      <c r="M40" s="494"/>
      <c r="N40" s="494"/>
    </row>
    <row r="41" spans="2:14" ht="29.25" customHeight="1">
      <c r="B41" s="543"/>
      <c r="C41" s="441" t="s">
        <v>24</v>
      </c>
      <c r="D41" s="430" t="s">
        <v>54</v>
      </c>
      <c r="E41" s="431" t="s">
        <v>23</v>
      </c>
      <c r="F41" s="431">
        <v>10</v>
      </c>
      <c r="G41" s="431">
        <v>15</v>
      </c>
      <c r="H41" s="372">
        <f t="shared" si="5"/>
        <v>25</v>
      </c>
      <c r="I41" s="464">
        <f t="shared" si="2"/>
        <v>0.6666666666666666</v>
      </c>
      <c r="J41" s="464">
        <f t="shared" si="3"/>
        <v>1</v>
      </c>
      <c r="K41" s="465">
        <f t="shared" si="4"/>
        <v>1.6666666666666667</v>
      </c>
      <c r="M41" s="494"/>
      <c r="N41" s="494"/>
    </row>
    <row r="42" spans="2:14" ht="19.5" customHeight="1">
      <c r="B42" s="369"/>
      <c r="C42" s="442" t="s">
        <v>24</v>
      </c>
      <c r="D42" s="391" t="s">
        <v>55</v>
      </c>
      <c r="E42" s="392" t="s">
        <v>23</v>
      </c>
      <c r="F42" s="392"/>
      <c r="G42" s="392">
        <v>15</v>
      </c>
      <c r="H42" s="380">
        <f t="shared" si="5"/>
        <v>15</v>
      </c>
      <c r="I42" s="468">
        <f t="shared" si="2"/>
        <v>0</v>
      </c>
      <c r="J42" s="468">
        <f t="shared" si="3"/>
        <v>1</v>
      </c>
      <c r="K42" s="469">
        <f t="shared" si="4"/>
        <v>1</v>
      </c>
      <c r="M42" s="494"/>
      <c r="N42" s="494"/>
    </row>
    <row r="43" spans="2:14" ht="26.25" customHeight="1">
      <c r="B43" s="503" t="s">
        <v>56</v>
      </c>
      <c r="C43" s="443" t="s">
        <v>21</v>
      </c>
      <c r="D43" s="444" t="s">
        <v>57</v>
      </c>
      <c r="E43" s="384" t="s">
        <v>32</v>
      </c>
      <c r="F43" s="384">
        <v>20</v>
      </c>
      <c r="G43" s="384"/>
      <c r="H43" s="385">
        <f t="shared" si="5"/>
        <v>20</v>
      </c>
      <c r="I43" s="489">
        <f t="shared" si="2"/>
        <v>1.3333333333333333</v>
      </c>
      <c r="J43" s="470">
        <f t="shared" si="3"/>
        <v>0</v>
      </c>
      <c r="K43" s="490">
        <f t="shared" si="4"/>
        <v>1.3333333333333333</v>
      </c>
      <c r="M43" s="494"/>
      <c r="N43" s="494"/>
    </row>
    <row r="44" spans="2:14" ht="26.25" customHeight="1">
      <c r="B44" s="503"/>
      <c r="C44" s="445" t="s">
        <v>28</v>
      </c>
      <c r="D44" s="446" t="s">
        <v>39</v>
      </c>
      <c r="E44" s="447" t="s">
        <v>23</v>
      </c>
      <c r="F44" s="447">
        <v>10</v>
      </c>
      <c r="G44" s="447">
        <v>10</v>
      </c>
      <c r="H44" s="377">
        <f t="shared" si="5"/>
        <v>20</v>
      </c>
      <c r="I44" s="466">
        <f t="shared" si="2"/>
        <v>0.6666666666666666</v>
      </c>
      <c r="J44" s="462">
        <f t="shared" si="3"/>
        <v>0.6666666666666666</v>
      </c>
      <c r="K44" s="467">
        <f t="shared" si="4"/>
        <v>1.3333333333333333</v>
      </c>
      <c r="M44" s="455"/>
      <c r="N44" s="455"/>
    </row>
    <row r="45" spans="2:11" ht="28.5" customHeight="1">
      <c r="B45" s="504"/>
      <c r="C45" s="390" t="s">
        <v>24</v>
      </c>
      <c r="D45" s="448" t="s">
        <v>25</v>
      </c>
      <c r="E45" s="380" t="s">
        <v>23</v>
      </c>
      <c r="F45" s="392"/>
      <c r="G45" s="392">
        <v>20</v>
      </c>
      <c r="H45" s="380">
        <f t="shared" si="5"/>
        <v>20</v>
      </c>
      <c r="I45" s="468">
        <f t="shared" si="2"/>
        <v>0</v>
      </c>
      <c r="J45" s="468">
        <f t="shared" si="3"/>
        <v>1.3333333333333333</v>
      </c>
      <c r="K45" s="469">
        <f t="shared" si="4"/>
        <v>1.3333333333333333</v>
      </c>
    </row>
    <row r="46" spans="2:11" ht="14.25" customHeight="1">
      <c r="B46" s="525" t="s">
        <v>40</v>
      </c>
      <c r="C46" s="526"/>
      <c r="D46" s="526"/>
      <c r="E46" s="527"/>
      <c r="F46" s="404">
        <f>F40+F36+F32+F44</f>
        <v>74</v>
      </c>
      <c r="G46" s="404">
        <f>G36+G44+G41+G45+G33+G42</f>
        <v>110</v>
      </c>
      <c r="H46" s="405">
        <f>F46+G46</f>
        <v>184</v>
      </c>
      <c r="I46" s="528">
        <f>H46/H48</f>
        <v>0.6666666666666666</v>
      </c>
      <c r="J46" s="528"/>
      <c r="K46" s="529"/>
    </row>
    <row r="47" spans="2:11" ht="14.25" customHeight="1">
      <c r="B47" s="514" t="s">
        <v>41</v>
      </c>
      <c r="C47" s="515"/>
      <c r="D47" s="515"/>
      <c r="E47" s="516"/>
      <c r="F47" s="449">
        <f>F43+F35+F34+F37+F39</f>
        <v>66</v>
      </c>
      <c r="G47" s="449">
        <f>G35+G39</f>
        <v>26</v>
      </c>
      <c r="H47" s="450">
        <f>F47+G47</f>
        <v>92</v>
      </c>
      <c r="I47" s="517">
        <f>H47/H48</f>
        <v>0.3333333333333333</v>
      </c>
      <c r="J47" s="517"/>
      <c r="K47" s="518"/>
    </row>
    <row r="48" spans="2:11" ht="14.25" customHeight="1">
      <c r="B48" s="519" t="s">
        <v>42</v>
      </c>
      <c r="C48" s="520"/>
      <c r="D48" s="520"/>
      <c r="E48" s="521"/>
      <c r="F48" s="408">
        <f>F46+F47</f>
        <v>140</v>
      </c>
      <c r="G48" s="408">
        <f>SUM(G46:G47)</f>
        <v>136</v>
      </c>
      <c r="H48" s="409">
        <f>SUM(H46:H47)</f>
        <v>276</v>
      </c>
      <c r="I48" s="522"/>
      <c r="J48" s="522"/>
      <c r="K48" s="523"/>
    </row>
    <row r="49" spans="2:11" ht="14.25" customHeight="1">
      <c r="B49" s="415"/>
      <c r="C49" s="415"/>
      <c r="D49" s="415"/>
      <c r="E49" s="415"/>
      <c r="F49" s="451"/>
      <c r="G49" s="451"/>
      <c r="H49" s="452"/>
      <c r="I49" s="482"/>
      <c r="J49" s="482"/>
      <c r="K49" s="482"/>
    </row>
    <row r="50" spans="2:11" ht="14.25" customHeight="1">
      <c r="B50" s="525" t="s">
        <v>40</v>
      </c>
      <c r="C50" s="526"/>
      <c r="D50" s="526"/>
      <c r="E50" s="527"/>
      <c r="F50" s="404">
        <f>F24+F46</f>
        <v>164</v>
      </c>
      <c r="G50" s="404">
        <f>G24+G46</f>
        <v>224</v>
      </c>
      <c r="H50" s="405">
        <f>F50+G50</f>
        <v>388</v>
      </c>
      <c r="I50" s="528">
        <f>H50/H52</f>
        <v>0.6736111111111112</v>
      </c>
      <c r="J50" s="528"/>
      <c r="K50" s="529"/>
    </row>
    <row r="51" spans="2:11" ht="14.25" customHeight="1">
      <c r="B51" s="514" t="s">
        <v>41</v>
      </c>
      <c r="C51" s="515"/>
      <c r="D51" s="515"/>
      <c r="E51" s="516"/>
      <c r="F51" s="449">
        <f>F25+F47</f>
        <v>126</v>
      </c>
      <c r="G51" s="449">
        <f>G25+G47</f>
        <v>62</v>
      </c>
      <c r="H51" s="450">
        <f>F51+G51</f>
        <v>188</v>
      </c>
      <c r="I51" s="517">
        <f>H51/H52</f>
        <v>0.3263888888888889</v>
      </c>
      <c r="J51" s="517"/>
      <c r="K51" s="518"/>
    </row>
    <row r="52" spans="2:11" ht="14.25" customHeight="1">
      <c r="B52" s="519" t="s">
        <v>42</v>
      </c>
      <c r="C52" s="520"/>
      <c r="D52" s="520"/>
      <c r="E52" s="521"/>
      <c r="F52" s="408">
        <f>F50+F51</f>
        <v>290</v>
      </c>
      <c r="G52" s="408">
        <f>SUM(G50:G51)</f>
        <v>286</v>
      </c>
      <c r="H52" s="409">
        <f>SUM(H50:H51)</f>
        <v>576</v>
      </c>
      <c r="I52" s="522"/>
      <c r="J52" s="522"/>
      <c r="K52" s="523"/>
    </row>
    <row r="53" spans="2:11" ht="14.25" customHeight="1">
      <c r="B53" s="415"/>
      <c r="C53" s="415"/>
      <c r="D53" s="415"/>
      <c r="E53" s="415"/>
      <c r="F53" s="451"/>
      <c r="G53" s="451"/>
      <c r="H53" s="452"/>
      <c r="I53" s="482"/>
      <c r="J53" s="482"/>
      <c r="K53" s="482"/>
    </row>
    <row r="54" spans="2:11" ht="14.25" customHeight="1">
      <c r="B54" s="100" t="s">
        <v>58</v>
      </c>
      <c r="C54" s="415"/>
      <c r="D54" s="415"/>
      <c r="E54" s="415"/>
      <c r="F54" s="451"/>
      <c r="G54" s="451"/>
      <c r="H54" s="452"/>
      <c r="I54" s="482"/>
      <c r="J54" s="482"/>
      <c r="K54" s="482"/>
    </row>
    <row r="55" spans="2:11" ht="14.25" customHeight="1">
      <c r="B55" s="415"/>
      <c r="C55" s="415"/>
      <c r="D55" s="415"/>
      <c r="E55" s="415"/>
      <c r="F55" s="451"/>
      <c r="G55" s="451"/>
      <c r="H55" s="452"/>
      <c r="I55" s="482"/>
      <c r="J55" s="482"/>
      <c r="K55" s="482"/>
    </row>
    <row r="56" spans="2:11" ht="14.25" customHeight="1">
      <c r="B56" s="453"/>
      <c r="C56" s="362"/>
      <c r="D56" s="453"/>
      <c r="E56" s="454"/>
      <c r="F56" s="453"/>
      <c r="G56" s="453"/>
      <c r="H56" s="524"/>
      <c r="I56" s="524"/>
      <c r="J56" s="524"/>
      <c r="K56" s="524"/>
    </row>
    <row r="57" spans="2:11" ht="17.25" customHeight="1">
      <c r="B57" s="453"/>
      <c r="C57" s="362"/>
      <c r="D57" s="453"/>
      <c r="E57" s="454"/>
      <c r="F57" s="453"/>
      <c r="G57" s="453"/>
      <c r="H57" s="524" t="s">
        <v>59</v>
      </c>
      <c r="I57" s="524"/>
      <c r="J57" s="524"/>
      <c r="K57" s="524"/>
    </row>
    <row r="58" spans="5:8" ht="15">
      <c r="E58" s="455"/>
      <c r="H58" s="349" t="s">
        <v>60</v>
      </c>
    </row>
    <row r="59" spans="5:9" ht="15">
      <c r="E59" s="455"/>
      <c r="I59" s="491" t="s">
        <v>61</v>
      </c>
    </row>
    <row r="60" ht="15">
      <c r="E60" s="455"/>
    </row>
    <row r="61" ht="15">
      <c r="E61" s="455"/>
    </row>
  </sheetData>
  <sheetProtection/>
  <mergeCells count="47">
    <mergeCell ref="B3:I3"/>
    <mergeCell ref="H4:I4"/>
    <mergeCell ref="H5:I5"/>
    <mergeCell ref="H6:I6"/>
    <mergeCell ref="H7:I7"/>
    <mergeCell ref="H8:I8"/>
    <mergeCell ref="B24:E24"/>
    <mergeCell ref="I24:K24"/>
    <mergeCell ref="B25:E25"/>
    <mergeCell ref="I25:K25"/>
    <mergeCell ref="B12:B13"/>
    <mergeCell ref="B14:B16"/>
    <mergeCell ref="B18:B19"/>
    <mergeCell ref="B20:B23"/>
    <mergeCell ref="B46:E46"/>
    <mergeCell ref="I46:K46"/>
    <mergeCell ref="B32:B33"/>
    <mergeCell ref="B34:B36"/>
    <mergeCell ref="B37:B39"/>
    <mergeCell ref="B40:B41"/>
    <mergeCell ref="H57:K57"/>
    <mergeCell ref="B47:E47"/>
    <mergeCell ref="I47:K47"/>
    <mergeCell ref="B48:E48"/>
    <mergeCell ref="I48:K48"/>
    <mergeCell ref="B50:E50"/>
    <mergeCell ref="I50:K50"/>
    <mergeCell ref="A1:K2"/>
    <mergeCell ref="B51:E51"/>
    <mergeCell ref="I51:K51"/>
    <mergeCell ref="B52:E52"/>
    <mergeCell ref="I52:K52"/>
    <mergeCell ref="H56:K56"/>
    <mergeCell ref="B26:E26"/>
    <mergeCell ref="I26:K26"/>
    <mergeCell ref="F30:H30"/>
    <mergeCell ref="I30:K30"/>
    <mergeCell ref="M40:N43"/>
    <mergeCell ref="B30:C31"/>
    <mergeCell ref="B10:C11"/>
    <mergeCell ref="B43:B45"/>
    <mergeCell ref="D10:D11"/>
    <mergeCell ref="D30:D31"/>
    <mergeCell ref="E10:E11"/>
    <mergeCell ref="E30:E31"/>
    <mergeCell ref="F10:H10"/>
    <mergeCell ref="I10:K10"/>
  </mergeCells>
  <printOptions/>
  <pageMargins left="0.31496062992126" right="0.23622047244094496" top="0" bottom="0" header="0" footer="0"/>
  <pageSetup fitToHeight="0"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5"/>
  <sheetViews>
    <sheetView zoomScaleSheetLayoutView="100" workbookViewId="0" topLeftCell="A22">
      <selection activeCell="D59" sqref="D59"/>
    </sheetView>
  </sheetViews>
  <sheetFormatPr defaultColWidth="14.421875" defaultRowHeight="15" customHeight="1"/>
  <cols>
    <col min="1" max="1" width="1.57421875" style="0" customWidth="1"/>
    <col min="2" max="2" width="41.421875" style="0" customWidth="1"/>
    <col min="3" max="3" width="4.421875" style="0" customWidth="1"/>
    <col min="4" max="4" width="40.421875" style="0" customWidth="1"/>
    <col min="5" max="5" width="8.00390625" style="0" customWidth="1"/>
    <col min="6" max="6" width="11.140625" style="0" customWidth="1"/>
    <col min="7" max="7" width="12.57421875" style="0" customWidth="1"/>
    <col min="8" max="8" width="11.140625" style="0" customWidth="1"/>
    <col min="9" max="9" width="11.00390625" style="0" customWidth="1"/>
    <col min="10" max="10" width="10.28125" style="0" customWidth="1"/>
    <col min="11" max="11" width="11.140625" style="0" customWidth="1"/>
    <col min="12" max="12" width="5.00390625" style="0" customWidth="1"/>
    <col min="13" max="13" width="9.8515625" style="0" customWidth="1"/>
    <col min="14" max="14" width="11.7109375" style="0" customWidth="1"/>
    <col min="15" max="15" width="9.140625" style="0" customWidth="1"/>
    <col min="16" max="16" width="10.7109375" style="0" customWidth="1"/>
    <col min="17" max="23" width="9.140625" style="0" customWidth="1"/>
    <col min="24" max="26" width="8.00390625" style="0" customWidth="1"/>
  </cols>
  <sheetData>
    <row r="1" spans="1:26" ht="13.5" customHeight="1">
      <c r="A1" s="573" t="s">
        <v>62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2"/>
      <c r="M1" s="2"/>
      <c r="N1" s="2" t="s">
        <v>63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620"/>
      <c r="C3" s="574"/>
      <c r="D3" s="574"/>
      <c r="E3" s="574"/>
      <c r="F3" s="574"/>
      <c r="G3" s="574"/>
      <c r="H3" s="574"/>
      <c r="I3" s="5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3"/>
      <c r="D4" s="2"/>
      <c r="E4" s="2"/>
      <c r="F4" s="3"/>
      <c r="G4" s="3"/>
      <c r="H4" s="3"/>
      <c r="I4" s="3"/>
      <c r="J4" s="3"/>
      <c r="K4" s="10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2"/>
      <c r="B5" s="575" t="s">
        <v>13</v>
      </c>
      <c r="C5" s="576"/>
      <c r="D5" s="567" t="s">
        <v>14</v>
      </c>
      <c r="E5" s="571" t="s">
        <v>15</v>
      </c>
      <c r="F5" s="621" t="s">
        <v>64</v>
      </c>
      <c r="G5" s="592"/>
      <c r="H5" s="622"/>
      <c r="I5" s="623" t="s">
        <v>17</v>
      </c>
      <c r="J5" s="592"/>
      <c r="K5" s="62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577"/>
      <c r="C6" s="578"/>
      <c r="D6" s="568"/>
      <c r="E6" s="572"/>
      <c r="F6" s="4" t="s">
        <v>18</v>
      </c>
      <c r="G6" s="5" t="s">
        <v>19</v>
      </c>
      <c r="H6" s="6" t="s">
        <v>12</v>
      </c>
      <c r="I6" s="102" t="s">
        <v>18</v>
      </c>
      <c r="J6" s="5" t="s">
        <v>19</v>
      </c>
      <c r="K6" s="6" t="s">
        <v>12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582" t="s">
        <v>65</v>
      </c>
      <c r="C7" s="243" t="s">
        <v>21</v>
      </c>
      <c r="D7" s="244" t="s">
        <v>66</v>
      </c>
      <c r="E7" s="245" t="s">
        <v>23</v>
      </c>
      <c r="F7" s="246">
        <v>20</v>
      </c>
      <c r="G7" s="246"/>
      <c r="H7" s="246">
        <f>SUM(F7:G7)</f>
        <v>20</v>
      </c>
      <c r="I7" s="323">
        <f aca="true" t="shared" si="0" ref="I7:K8">F7/15</f>
        <v>1.3333333333333333</v>
      </c>
      <c r="J7" s="323">
        <f t="shared" si="0"/>
        <v>0</v>
      </c>
      <c r="K7" s="324">
        <f t="shared" si="0"/>
        <v>1.3333333333333333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577"/>
      <c r="C8" s="247" t="s">
        <v>24</v>
      </c>
      <c r="D8" s="248" t="s">
        <v>39</v>
      </c>
      <c r="E8" s="77" t="s">
        <v>23</v>
      </c>
      <c r="F8" s="77">
        <v>10</v>
      </c>
      <c r="G8" s="77">
        <v>10</v>
      </c>
      <c r="H8" s="77"/>
      <c r="I8" s="103">
        <f t="shared" si="0"/>
        <v>0.6666666666666666</v>
      </c>
      <c r="J8" s="103">
        <f t="shared" si="0"/>
        <v>0.6666666666666666</v>
      </c>
      <c r="K8" s="325">
        <f t="shared" si="0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"/>
      <c r="B9" s="583"/>
      <c r="C9" s="189" t="s">
        <v>24</v>
      </c>
      <c r="D9" s="249" t="s">
        <v>67</v>
      </c>
      <c r="E9" s="250" t="s">
        <v>32</v>
      </c>
      <c r="F9" s="250"/>
      <c r="G9" s="250">
        <v>20</v>
      </c>
      <c r="H9" s="250">
        <f aca="true" t="shared" si="1" ref="H9:H16">SUM(F9:G9)</f>
        <v>20</v>
      </c>
      <c r="I9" s="326">
        <f aca="true" t="shared" si="2" ref="I9:K16">F9/15</f>
        <v>0</v>
      </c>
      <c r="J9" s="326">
        <f t="shared" si="2"/>
        <v>1.3333333333333333</v>
      </c>
      <c r="K9" s="327">
        <f t="shared" si="2"/>
        <v>1.3333333333333333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" customHeight="1">
      <c r="A10" s="2"/>
      <c r="B10" s="251" t="s">
        <v>68</v>
      </c>
      <c r="C10" s="199" t="s">
        <v>21</v>
      </c>
      <c r="D10" s="252" t="s">
        <v>31</v>
      </c>
      <c r="E10" s="12" t="s">
        <v>32</v>
      </c>
      <c r="F10" s="12">
        <v>30</v>
      </c>
      <c r="G10" s="12">
        <v>30</v>
      </c>
      <c r="H10" s="12">
        <f t="shared" si="1"/>
        <v>60</v>
      </c>
      <c r="I10" s="328">
        <f t="shared" si="2"/>
        <v>2</v>
      </c>
      <c r="J10" s="328">
        <f t="shared" si="2"/>
        <v>2</v>
      </c>
      <c r="K10" s="328">
        <f t="shared" si="2"/>
        <v>4</v>
      </c>
      <c r="L10" s="2"/>
      <c r="M10" s="581"/>
      <c r="N10" s="57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582" t="s">
        <v>69</v>
      </c>
      <c r="C11" s="253" t="s">
        <v>21</v>
      </c>
      <c r="D11" s="196" t="s">
        <v>70</v>
      </c>
      <c r="E11" s="187" t="s">
        <v>32</v>
      </c>
      <c r="F11" s="187">
        <v>16</v>
      </c>
      <c r="G11" s="187"/>
      <c r="H11" s="254">
        <f t="shared" si="1"/>
        <v>16</v>
      </c>
      <c r="I11" s="231">
        <f t="shared" si="2"/>
        <v>1.0666666666666667</v>
      </c>
      <c r="J11" s="231">
        <f t="shared" si="2"/>
        <v>0</v>
      </c>
      <c r="K11" s="329">
        <f t="shared" si="2"/>
        <v>1.0666666666666667</v>
      </c>
      <c r="L11" s="2"/>
      <c r="M11" s="2"/>
      <c r="N11" s="2"/>
      <c r="O11" s="2"/>
      <c r="P11" s="114"/>
      <c r="Q11" s="3"/>
      <c r="R11" s="3"/>
      <c r="S11" s="3"/>
      <c r="T11" s="141"/>
      <c r="U11" s="142"/>
      <c r="V11" s="142"/>
      <c r="W11" s="142"/>
      <c r="X11" s="2"/>
      <c r="Y11" s="2"/>
      <c r="Z11" s="2"/>
    </row>
    <row r="12" spans="1:26" ht="13.5" customHeight="1">
      <c r="A12" s="2"/>
      <c r="B12" s="577"/>
      <c r="C12" s="255" t="s">
        <v>24</v>
      </c>
      <c r="D12" s="256" t="s">
        <v>39</v>
      </c>
      <c r="E12" s="31" t="s">
        <v>23</v>
      </c>
      <c r="F12" s="31">
        <v>4</v>
      </c>
      <c r="G12" s="31">
        <v>20</v>
      </c>
      <c r="H12" s="9">
        <f t="shared" si="1"/>
        <v>24</v>
      </c>
      <c r="I12" s="103">
        <f t="shared" si="2"/>
        <v>0.26666666666666666</v>
      </c>
      <c r="J12" s="103">
        <f t="shared" si="2"/>
        <v>1.3333333333333333</v>
      </c>
      <c r="K12" s="325">
        <f t="shared" si="2"/>
        <v>1.6</v>
      </c>
      <c r="L12" s="2"/>
      <c r="M12" s="2"/>
      <c r="N12" s="2"/>
      <c r="O12" s="2"/>
      <c r="P12" s="114"/>
      <c r="Q12" s="3"/>
      <c r="R12" s="3"/>
      <c r="S12" s="3"/>
      <c r="T12" s="141"/>
      <c r="U12" s="142"/>
      <c r="V12" s="142"/>
      <c r="W12" s="142"/>
      <c r="X12" s="2"/>
      <c r="Y12" s="2"/>
      <c r="Z12" s="2"/>
    </row>
    <row r="13" spans="1:26" ht="13.5" customHeight="1">
      <c r="A13" s="2"/>
      <c r="B13" s="577"/>
      <c r="C13" s="253" t="s">
        <v>24</v>
      </c>
      <c r="D13" s="257" t="s">
        <v>71</v>
      </c>
      <c r="E13" s="258" t="s">
        <v>32</v>
      </c>
      <c r="F13" s="258">
        <v>10</v>
      </c>
      <c r="G13" s="258">
        <v>10</v>
      </c>
      <c r="H13" s="250">
        <f t="shared" si="1"/>
        <v>20</v>
      </c>
      <c r="I13" s="330">
        <f t="shared" si="2"/>
        <v>0.6666666666666666</v>
      </c>
      <c r="J13" s="330">
        <f t="shared" si="2"/>
        <v>0.6666666666666666</v>
      </c>
      <c r="K13" s="331">
        <f t="shared" si="2"/>
        <v>1.3333333333333333</v>
      </c>
      <c r="L13" s="2"/>
      <c r="M13" s="2"/>
      <c r="N13" s="2"/>
      <c r="O13" s="2"/>
      <c r="P13" s="114"/>
      <c r="Q13" s="3"/>
      <c r="R13" s="3"/>
      <c r="S13" s="3"/>
      <c r="T13" s="141"/>
      <c r="U13" s="142"/>
      <c r="V13" s="142"/>
      <c r="W13" s="142"/>
      <c r="X13" s="2"/>
      <c r="Y13" s="2"/>
      <c r="Z13" s="2"/>
    </row>
    <row r="14" spans="1:26" ht="13.5" customHeight="1">
      <c r="A14" s="2"/>
      <c r="B14" s="584" t="s">
        <v>72</v>
      </c>
      <c r="C14" s="259" t="s">
        <v>21</v>
      </c>
      <c r="D14" s="260" t="s">
        <v>73</v>
      </c>
      <c r="E14" s="31" t="s">
        <v>23</v>
      </c>
      <c r="F14" s="31">
        <v>20</v>
      </c>
      <c r="G14" s="31"/>
      <c r="H14" s="30">
        <f t="shared" si="1"/>
        <v>20</v>
      </c>
      <c r="I14" s="112">
        <f t="shared" si="2"/>
        <v>1.3333333333333333</v>
      </c>
      <c r="J14" s="112">
        <f t="shared" si="2"/>
        <v>0</v>
      </c>
      <c r="K14" s="112">
        <f t="shared" si="2"/>
        <v>1.3333333333333333</v>
      </c>
      <c r="L14" s="2"/>
      <c r="M14" s="581"/>
      <c r="N14" s="57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2"/>
      <c r="B15" s="577"/>
      <c r="C15" s="261" t="s">
        <v>24</v>
      </c>
      <c r="D15" s="45" t="s">
        <v>74</v>
      </c>
      <c r="E15" s="173" t="s">
        <v>23</v>
      </c>
      <c r="F15" s="173">
        <v>10</v>
      </c>
      <c r="G15" s="173"/>
      <c r="H15" s="9">
        <f t="shared" si="1"/>
        <v>10</v>
      </c>
      <c r="I15" s="103">
        <f t="shared" si="2"/>
        <v>0.6666666666666666</v>
      </c>
      <c r="J15" s="103">
        <f t="shared" si="2"/>
        <v>0</v>
      </c>
      <c r="K15" s="103">
        <f t="shared" si="2"/>
        <v>0.6666666666666666</v>
      </c>
      <c r="L15" s="2"/>
      <c r="M15" s="574"/>
      <c r="N15" s="57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2"/>
      <c r="B16" s="577"/>
      <c r="C16" s="262" t="s">
        <v>24</v>
      </c>
      <c r="D16" s="172" t="s">
        <v>75</v>
      </c>
      <c r="E16" s="173" t="s">
        <v>23</v>
      </c>
      <c r="F16" s="173"/>
      <c r="G16" s="173">
        <v>30</v>
      </c>
      <c r="H16" s="9">
        <f t="shared" si="1"/>
        <v>30</v>
      </c>
      <c r="I16" s="103">
        <f t="shared" si="2"/>
        <v>0</v>
      </c>
      <c r="J16" s="103">
        <f t="shared" si="2"/>
        <v>2</v>
      </c>
      <c r="K16" s="103">
        <f t="shared" si="2"/>
        <v>2</v>
      </c>
      <c r="L16" s="2"/>
      <c r="M16" s="574"/>
      <c r="N16" s="57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585" t="s">
        <v>76</v>
      </c>
      <c r="C17" s="263" t="s">
        <v>21</v>
      </c>
      <c r="D17" s="264" t="s">
        <v>77</v>
      </c>
      <c r="E17" s="265" t="s">
        <v>32</v>
      </c>
      <c r="F17" s="265">
        <v>16</v>
      </c>
      <c r="G17" s="265"/>
      <c r="H17" s="266">
        <f>SUM(F17+G17)</f>
        <v>16</v>
      </c>
      <c r="I17" s="332">
        <f>SUM(F17/15)</f>
        <v>1.0666666666666667</v>
      </c>
      <c r="J17" s="332">
        <f>G17/15</f>
        <v>0</v>
      </c>
      <c r="K17" s="333">
        <f>SUM(H17/15)</f>
        <v>1.0666666666666667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572"/>
      <c r="C18" s="267" t="s">
        <v>21</v>
      </c>
      <c r="D18" s="268" t="s">
        <v>78</v>
      </c>
      <c r="E18" s="269" t="s">
        <v>32</v>
      </c>
      <c r="F18" s="269">
        <v>4</v>
      </c>
      <c r="G18" s="269"/>
      <c r="H18" s="270">
        <v>6</v>
      </c>
      <c r="I18" s="332">
        <f>SUM(F18/15)</f>
        <v>0.26666666666666666</v>
      </c>
      <c r="J18" s="332">
        <f>G18/15</f>
        <v>0</v>
      </c>
      <c r="K18" s="333">
        <f>SUM(H18/15)</f>
        <v>0.4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572"/>
      <c r="C19" s="271" t="s">
        <v>21</v>
      </c>
      <c r="D19" s="272" t="s">
        <v>79</v>
      </c>
      <c r="E19" s="273" t="s">
        <v>32</v>
      </c>
      <c r="F19" s="273">
        <v>6</v>
      </c>
      <c r="G19" s="273"/>
      <c r="H19" s="274">
        <f>SUM(F19+G19)</f>
        <v>6</v>
      </c>
      <c r="I19" s="334">
        <f>SUM(F19/15)</f>
        <v>0.4</v>
      </c>
      <c r="J19" s="334">
        <f>G19/15</f>
        <v>0</v>
      </c>
      <c r="K19" s="335">
        <f>SUM(H19/15)</f>
        <v>0.4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572"/>
      <c r="C20" s="275" t="s">
        <v>21</v>
      </c>
      <c r="D20" s="276" t="s">
        <v>80</v>
      </c>
      <c r="E20" s="277" t="s">
        <v>32</v>
      </c>
      <c r="F20" s="277">
        <v>2</v>
      </c>
      <c r="G20" s="277"/>
      <c r="H20" s="278">
        <f>SUM(F20+G20)</f>
        <v>2</v>
      </c>
      <c r="I20" s="336">
        <f>SUM(F20/15)</f>
        <v>0.13333333333333333</v>
      </c>
      <c r="J20" s="334">
        <f>G20/15</f>
        <v>0</v>
      </c>
      <c r="K20" s="337">
        <f>SUM(H20/15)</f>
        <v>0.13333333333333333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586"/>
      <c r="C21" s="275" t="s">
        <v>24</v>
      </c>
      <c r="D21" s="279" t="s">
        <v>81</v>
      </c>
      <c r="E21" s="280" t="s">
        <v>23</v>
      </c>
      <c r="F21" s="280">
        <v>2</v>
      </c>
      <c r="G21" s="280">
        <v>30</v>
      </c>
      <c r="H21" s="281">
        <f>SUM(F21+G21)</f>
        <v>32</v>
      </c>
      <c r="I21" s="338">
        <f>SUM(F21/15)</f>
        <v>0.13333333333333333</v>
      </c>
      <c r="J21" s="338">
        <f>G21/15</f>
        <v>2</v>
      </c>
      <c r="K21" s="338">
        <f>SUM(H21/15)</f>
        <v>2.1333333333333333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2"/>
      <c r="B22" s="624" t="s">
        <v>40</v>
      </c>
      <c r="C22" s="595"/>
      <c r="D22" s="595"/>
      <c r="E22" s="613"/>
      <c r="F22" s="62">
        <f>F7+F14+F12+F8+F15+F21</f>
        <v>66</v>
      </c>
      <c r="G22" s="62">
        <f>G8+G12+G15+G21+G16</f>
        <v>90</v>
      </c>
      <c r="H22" s="63">
        <f>F22+G22</f>
        <v>156</v>
      </c>
      <c r="I22" s="594">
        <f>H22/H24</f>
        <v>0.52</v>
      </c>
      <c r="J22" s="595"/>
      <c r="K22" s="61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"/>
      <c r="B23" s="597" t="s">
        <v>41</v>
      </c>
      <c r="C23" s="598"/>
      <c r="D23" s="598"/>
      <c r="E23" s="599"/>
      <c r="F23" s="64">
        <f>F10+F11+F13+F17+F18+F19+F20</f>
        <v>84</v>
      </c>
      <c r="G23" s="64">
        <f>G9+G10+G13</f>
        <v>60</v>
      </c>
      <c r="H23" s="65">
        <f>F23+G23</f>
        <v>144</v>
      </c>
      <c r="I23" s="600">
        <f>H23/H24</f>
        <v>0.48</v>
      </c>
      <c r="J23" s="598"/>
      <c r="K23" s="60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2"/>
      <c r="B24" s="602" t="s">
        <v>42</v>
      </c>
      <c r="C24" s="603"/>
      <c r="D24" s="603"/>
      <c r="E24" s="604"/>
      <c r="F24" s="66">
        <f>F22+F23</f>
        <v>150</v>
      </c>
      <c r="G24" s="66">
        <v>150</v>
      </c>
      <c r="H24" s="67">
        <f>SUM(H22:H23)</f>
        <v>300</v>
      </c>
      <c r="I24" s="605"/>
      <c r="J24" s="603"/>
      <c r="K24" s="60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68"/>
      <c r="C25" s="3"/>
      <c r="D25" s="69"/>
      <c r="E25" s="70"/>
      <c r="F25" s="70"/>
      <c r="G25" s="70"/>
      <c r="H25" s="71"/>
      <c r="I25" s="126"/>
      <c r="J25" s="126"/>
      <c r="K25" s="12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68"/>
      <c r="C26" s="3"/>
      <c r="D26" s="69"/>
      <c r="E26" s="70"/>
      <c r="F26" s="70"/>
      <c r="G26" s="70"/>
      <c r="H26" s="71"/>
      <c r="I26" s="126"/>
      <c r="J26" s="126"/>
      <c r="K26" s="12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579" t="s">
        <v>13</v>
      </c>
      <c r="C27" s="580"/>
      <c r="D27" s="569" t="s">
        <v>14</v>
      </c>
      <c r="E27" s="569" t="s">
        <v>15</v>
      </c>
      <c r="F27" s="615" t="s">
        <v>82</v>
      </c>
      <c r="G27" s="616"/>
      <c r="H27" s="617"/>
      <c r="I27" s="618" t="s">
        <v>17</v>
      </c>
      <c r="J27" s="616"/>
      <c r="K27" s="61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"/>
      <c r="B28" s="565"/>
      <c r="C28" s="578"/>
      <c r="D28" s="570"/>
      <c r="E28" s="570"/>
      <c r="F28" s="5" t="s">
        <v>18</v>
      </c>
      <c r="G28" s="5" t="s">
        <v>19</v>
      </c>
      <c r="H28" s="6" t="s">
        <v>12</v>
      </c>
      <c r="I28" s="4" t="s">
        <v>18</v>
      </c>
      <c r="J28" s="5" t="s">
        <v>19</v>
      </c>
      <c r="K28" s="339" t="s">
        <v>12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2"/>
      <c r="B29" s="587" t="s">
        <v>83</v>
      </c>
      <c r="C29" s="282" t="s">
        <v>21</v>
      </c>
      <c r="D29" s="283" t="s">
        <v>73</v>
      </c>
      <c r="E29" s="22" t="s">
        <v>23</v>
      </c>
      <c r="F29" s="23">
        <v>20</v>
      </c>
      <c r="G29" s="23"/>
      <c r="H29" s="284">
        <f>SUM(F29:G29)</f>
        <v>20</v>
      </c>
      <c r="I29" s="340">
        <f aca="true" t="shared" si="3" ref="I29:K30">F29/15</f>
        <v>1.3333333333333333</v>
      </c>
      <c r="J29" s="340">
        <f t="shared" si="3"/>
        <v>0</v>
      </c>
      <c r="K29" s="341">
        <f t="shared" si="3"/>
        <v>1.3333333333333333</v>
      </c>
      <c r="L29" s="2"/>
      <c r="M29" s="2"/>
      <c r="N29" s="2" t="s">
        <v>45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>
      <c r="A30" s="2"/>
      <c r="B30" s="565"/>
      <c r="C30" s="285" t="s">
        <v>28</v>
      </c>
      <c r="D30" s="283" t="s">
        <v>39</v>
      </c>
      <c r="E30" s="22" t="s">
        <v>23</v>
      </c>
      <c r="F30" s="23">
        <v>10</v>
      </c>
      <c r="G30" s="23">
        <v>30</v>
      </c>
      <c r="H30" s="284">
        <f>SUM(F30:G30)</f>
        <v>40</v>
      </c>
      <c r="I30" s="340">
        <f t="shared" si="3"/>
        <v>0.6666666666666666</v>
      </c>
      <c r="J30" s="340">
        <f t="shared" si="3"/>
        <v>2</v>
      </c>
      <c r="K30" s="341">
        <f t="shared" si="3"/>
        <v>2.6666666666666665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"/>
      <c r="B31" s="588" t="s">
        <v>84</v>
      </c>
      <c r="C31" s="286" t="s">
        <v>21</v>
      </c>
      <c r="D31" s="287" t="s">
        <v>85</v>
      </c>
      <c r="E31" s="288" t="s">
        <v>32</v>
      </c>
      <c r="F31" s="288">
        <v>20</v>
      </c>
      <c r="G31" s="18"/>
      <c r="H31" s="19">
        <f>SUM(F31:G31)</f>
        <v>20</v>
      </c>
      <c r="I31" s="109">
        <f>F31/15</f>
        <v>1.3333333333333333</v>
      </c>
      <c r="J31" s="109">
        <f>G31/15</f>
        <v>0</v>
      </c>
      <c r="K31" s="342">
        <f>H31/15</f>
        <v>1.3333333333333333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565"/>
      <c r="C32" s="286" t="s">
        <v>21</v>
      </c>
      <c r="D32" s="289" t="s">
        <v>86</v>
      </c>
      <c r="E32" s="290" t="s">
        <v>32</v>
      </c>
      <c r="F32" s="85">
        <v>10</v>
      </c>
      <c r="G32" s="84"/>
      <c r="H32" s="291"/>
      <c r="I32" s="343"/>
      <c r="J32" s="343"/>
      <c r="K32" s="34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565"/>
      <c r="C33" s="292" t="s">
        <v>24</v>
      </c>
      <c r="D33" s="293" t="s">
        <v>39</v>
      </c>
      <c r="E33" s="22" t="s">
        <v>23</v>
      </c>
      <c r="F33" s="22"/>
      <c r="G33" s="22">
        <v>20</v>
      </c>
      <c r="H33" s="284">
        <f aca="true" t="shared" si="4" ref="H33:H44">SUM(F33:G33)</f>
        <v>20</v>
      </c>
      <c r="I33" s="340">
        <f aca="true" t="shared" si="5" ref="I33:I44">F33/15</f>
        <v>0</v>
      </c>
      <c r="J33" s="340">
        <f aca="true" t="shared" si="6" ref="J33:J44">G33/15</f>
        <v>1.3333333333333333</v>
      </c>
      <c r="K33" s="341">
        <f aca="true" t="shared" si="7" ref="K33:K44">H33/15</f>
        <v>1.3333333333333333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565"/>
      <c r="C34" s="292" t="s">
        <v>24</v>
      </c>
      <c r="D34" s="294" t="s">
        <v>67</v>
      </c>
      <c r="E34" s="49" t="s">
        <v>32</v>
      </c>
      <c r="F34" s="49"/>
      <c r="G34" s="49">
        <v>10</v>
      </c>
      <c r="H34" s="19">
        <f t="shared" si="4"/>
        <v>10</v>
      </c>
      <c r="I34" s="109">
        <f t="shared" si="5"/>
        <v>0</v>
      </c>
      <c r="J34" s="109">
        <f t="shared" si="6"/>
        <v>0.6666666666666666</v>
      </c>
      <c r="K34" s="342">
        <f t="shared" si="7"/>
        <v>0.6666666666666666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587" t="s">
        <v>87</v>
      </c>
      <c r="C35" s="295" t="s">
        <v>21</v>
      </c>
      <c r="D35" s="296" t="s">
        <v>88</v>
      </c>
      <c r="E35" s="19" t="s">
        <v>32</v>
      </c>
      <c r="F35" s="18">
        <v>15</v>
      </c>
      <c r="G35" s="18"/>
      <c r="H35" s="19">
        <f t="shared" si="4"/>
        <v>15</v>
      </c>
      <c r="I35" s="109">
        <f t="shared" si="5"/>
        <v>1</v>
      </c>
      <c r="J35" s="109">
        <f t="shared" si="6"/>
        <v>0</v>
      </c>
      <c r="K35" s="342">
        <f t="shared" si="7"/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565"/>
      <c r="C36" s="295" t="s">
        <v>28</v>
      </c>
      <c r="D36" s="297" t="s">
        <v>39</v>
      </c>
      <c r="E36" s="30" t="s">
        <v>23</v>
      </c>
      <c r="F36" s="31">
        <v>5</v>
      </c>
      <c r="G36" s="31">
        <v>15</v>
      </c>
      <c r="H36" s="284">
        <f t="shared" si="4"/>
        <v>20</v>
      </c>
      <c r="I36" s="340">
        <f t="shared" si="5"/>
        <v>0.3333333333333333</v>
      </c>
      <c r="J36" s="340">
        <f t="shared" si="6"/>
        <v>1</v>
      </c>
      <c r="K36" s="341">
        <f t="shared" si="7"/>
        <v>1.3333333333333333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565"/>
      <c r="C37" s="298" t="s">
        <v>28</v>
      </c>
      <c r="D37" s="299" t="s">
        <v>89</v>
      </c>
      <c r="E37" s="184" t="s">
        <v>32</v>
      </c>
      <c r="F37" s="183">
        <v>10</v>
      </c>
      <c r="G37" s="183">
        <v>15</v>
      </c>
      <c r="H37" s="19">
        <f t="shared" si="4"/>
        <v>25</v>
      </c>
      <c r="I37" s="109">
        <f t="shared" si="5"/>
        <v>0.6666666666666666</v>
      </c>
      <c r="J37" s="109">
        <f t="shared" si="6"/>
        <v>1</v>
      </c>
      <c r="K37" s="342">
        <f t="shared" si="7"/>
        <v>1.6666666666666667</v>
      </c>
      <c r="L37" s="2"/>
      <c r="M37" s="2"/>
      <c r="N37" s="2"/>
      <c r="O37" s="2">
        <f>G30+G33+G36+G39+G44+G45</f>
        <v>111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589" t="s">
        <v>90</v>
      </c>
      <c r="C38" s="300" t="s">
        <v>21</v>
      </c>
      <c r="D38" s="301" t="s">
        <v>91</v>
      </c>
      <c r="E38" s="43" t="s">
        <v>32</v>
      </c>
      <c r="F38" s="43">
        <v>20</v>
      </c>
      <c r="G38" s="43"/>
      <c r="H38" s="19">
        <f t="shared" si="4"/>
        <v>20</v>
      </c>
      <c r="I38" s="109">
        <f t="shared" si="5"/>
        <v>1.3333333333333333</v>
      </c>
      <c r="J38" s="109">
        <f t="shared" si="6"/>
        <v>0</v>
      </c>
      <c r="K38" s="342">
        <f t="shared" si="7"/>
        <v>1.3333333333333333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565"/>
      <c r="C39" s="302" t="s">
        <v>28</v>
      </c>
      <c r="D39" s="283" t="s">
        <v>92</v>
      </c>
      <c r="E39" s="22" t="s">
        <v>23</v>
      </c>
      <c r="F39" s="31">
        <v>10</v>
      </c>
      <c r="G39" s="31">
        <v>20</v>
      </c>
      <c r="H39" s="284">
        <f t="shared" si="4"/>
        <v>30</v>
      </c>
      <c r="I39" s="340">
        <f t="shared" si="5"/>
        <v>0.6666666666666666</v>
      </c>
      <c r="J39" s="340">
        <f t="shared" si="6"/>
        <v>1.3333333333333333</v>
      </c>
      <c r="K39" s="341">
        <f t="shared" si="7"/>
        <v>2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590"/>
      <c r="C40" s="303" t="s">
        <v>24</v>
      </c>
      <c r="D40" s="304" t="s">
        <v>67</v>
      </c>
      <c r="E40" s="305" t="s">
        <v>32</v>
      </c>
      <c r="F40" s="305"/>
      <c r="G40" s="305">
        <v>10</v>
      </c>
      <c r="H40" s="306">
        <f t="shared" si="4"/>
        <v>10</v>
      </c>
      <c r="I40" s="345">
        <f t="shared" si="5"/>
        <v>0</v>
      </c>
      <c r="J40" s="345">
        <f t="shared" si="6"/>
        <v>0.6666666666666666</v>
      </c>
      <c r="K40" s="346">
        <f t="shared" si="7"/>
        <v>0.6666666666666666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563" t="s">
        <v>93</v>
      </c>
      <c r="C41" s="300" t="s">
        <v>21</v>
      </c>
      <c r="D41" s="307" t="s">
        <v>94</v>
      </c>
      <c r="E41" s="308" t="s">
        <v>32</v>
      </c>
      <c r="F41" s="43">
        <v>16</v>
      </c>
      <c r="G41" s="43"/>
      <c r="H41" s="19">
        <f t="shared" si="4"/>
        <v>16</v>
      </c>
      <c r="I41" s="109">
        <f t="shared" si="5"/>
        <v>1.0666666666666667</v>
      </c>
      <c r="J41" s="109">
        <f t="shared" si="6"/>
        <v>0</v>
      </c>
      <c r="K41" s="342">
        <f t="shared" si="7"/>
        <v>1.0666666666666667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564"/>
      <c r="C42" s="302" t="s">
        <v>24</v>
      </c>
      <c r="D42" s="309" t="s">
        <v>95</v>
      </c>
      <c r="E42" s="55" t="s">
        <v>32</v>
      </c>
      <c r="F42" s="57"/>
      <c r="G42" s="57">
        <v>4</v>
      </c>
      <c r="H42" s="19"/>
      <c r="I42" s="109"/>
      <c r="J42" s="109"/>
      <c r="K42" s="34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565"/>
      <c r="C43" s="310" t="s">
        <v>24</v>
      </c>
      <c r="D43" s="311" t="s">
        <v>96</v>
      </c>
      <c r="E43" s="312" t="s">
        <v>32</v>
      </c>
      <c r="F43" s="313">
        <v>10</v>
      </c>
      <c r="G43" s="313"/>
      <c r="H43" s="19">
        <f t="shared" si="4"/>
        <v>10</v>
      </c>
      <c r="I43" s="109">
        <f t="shared" si="5"/>
        <v>0.6666666666666666</v>
      </c>
      <c r="J43" s="109">
        <f t="shared" si="6"/>
        <v>0</v>
      </c>
      <c r="K43" s="342">
        <f t="shared" si="7"/>
        <v>0.6666666666666666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565"/>
      <c r="C44" s="314" t="s">
        <v>24</v>
      </c>
      <c r="D44" s="315" t="s">
        <v>81</v>
      </c>
      <c r="E44" s="173" t="s">
        <v>23</v>
      </c>
      <c r="F44" s="173">
        <v>4</v>
      </c>
      <c r="G44" s="173">
        <v>12</v>
      </c>
      <c r="H44" s="284">
        <f t="shared" si="4"/>
        <v>16</v>
      </c>
      <c r="I44" s="340">
        <f t="shared" si="5"/>
        <v>0.26666666666666666</v>
      </c>
      <c r="J44" s="340">
        <f t="shared" si="6"/>
        <v>0.8</v>
      </c>
      <c r="K44" s="341">
        <f t="shared" si="7"/>
        <v>1.0666666666666667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566"/>
      <c r="C45" s="316" t="s">
        <v>24</v>
      </c>
      <c r="D45" s="317" t="s">
        <v>75</v>
      </c>
      <c r="E45" s="205" t="s">
        <v>23</v>
      </c>
      <c r="F45" s="318"/>
      <c r="G45" s="205">
        <v>14</v>
      </c>
      <c r="H45" s="318"/>
      <c r="I45" s="318"/>
      <c r="J45" s="318"/>
      <c r="K45" s="34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607" t="s">
        <v>40</v>
      </c>
      <c r="C46" s="608"/>
      <c r="D46" s="608"/>
      <c r="E46" s="609"/>
      <c r="F46" s="319">
        <f>SUMIF(E29:E44,"RO",F29:F44)</f>
        <v>49</v>
      </c>
      <c r="G46" s="319">
        <f>G30+G33+G36+G39+G44+G45</f>
        <v>111</v>
      </c>
      <c r="H46" s="320">
        <f>F46+G46</f>
        <v>160</v>
      </c>
      <c r="I46" s="610">
        <f>H46/H48</f>
        <v>0.5333333333333333</v>
      </c>
      <c r="J46" s="608"/>
      <c r="K46" s="611"/>
      <c r="L46" s="34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612" t="s">
        <v>41</v>
      </c>
      <c r="C47" s="595"/>
      <c r="D47" s="595"/>
      <c r="E47" s="613"/>
      <c r="F47" s="321">
        <f>SUMIF(E29:E44,"VS",F29:F44)</f>
        <v>101</v>
      </c>
      <c r="G47" s="321">
        <f>SUMIF(E29:E44,"VS",G29:G44)</f>
        <v>39</v>
      </c>
      <c r="H47" s="322">
        <f>F47+G47</f>
        <v>140</v>
      </c>
      <c r="I47" s="614">
        <f>H47/H48</f>
        <v>0.4666666666666667</v>
      </c>
      <c r="J47" s="595"/>
      <c r="K47" s="59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602" t="s">
        <v>42</v>
      </c>
      <c r="C48" s="603"/>
      <c r="D48" s="603"/>
      <c r="E48" s="604"/>
      <c r="F48" s="66">
        <f>F46+F47</f>
        <v>150</v>
      </c>
      <c r="G48" s="66">
        <f>SUM(G46+G47)</f>
        <v>150</v>
      </c>
      <c r="H48" s="67">
        <f>SUM(H46:H47)</f>
        <v>300</v>
      </c>
      <c r="I48" s="605"/>
      <c r="J48" s="603"/>
      <c r="K48" s="60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68"/>
      <c r="C49" s="1"/>
      <c r="D49" s="68"/>
      <c r="E49" s="68"/>
      <c r="F49" s="98"/>
      <c r="G49" s="98"/>
      <c r="H49" s="99"/>
      <c r="I49" s="140"/>
      <c r="J49" s="140"/>
      <c r="K49" s="14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591" t="s">
        <v>40</v>
      </c>
      <c r="C50" s="592"/>
      <c r="D50" s="592"/>
      <c r="E50" s="593"/>
      <c r="F50" s="62">
        <f>F22+F46</f>
        <v>115</v>
      </c>
      <c r="G50" s="62">
        <f>G22+G46</f>
        <v>201</v>
      </c>
      <c r="H50" s="63">
        <f>F50+G50</f>
        <v>316</v>
      </c>
      <c r="I50" s="594">
        <f>H50/H52</f>
        <v>0.5266666666666666</v>
      </c>
      <c r="J50" s="595"/>
      <c r="K50" s="59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597" t="s">
        <v>41</v>
      </c>
      <c r="C51" s="598"/>
      <c r="D51" s="598"/>
      <c r="E51" s="599"/>
      <c r="F51" s="64">
        <f>F23+F47</f>
        <v>185</v>
      </c>
      <c r="G51" s="64">
        <f>G23+G47</f>
        <v>99</v>
      </c>
      <c r="H51" s="65">
        <f>F51+G51</f>
        <v>284</v>
      </c>
      <c r="I51" s="600">
        <f>H51/H52</f>
        <v>0.47333333333333333</v>
      </c>
      <c r="J51" s="598"/>
      <c r="K51" s="60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602" t="s">
        <v>42</v>
      </c>
      <c r="C52" s="603"/>
      <c r="D52" s="603"/>
      <c r="E52" s="604"/>
      <c r="F52" s="66">
        <f>F50+F51</f>
        <v>300</v>
      </c>
      <c r="G52" s="66">
        <f>SUM(G50:G51)</f>
        <v>300</v>
      </c>
      <c r="H52" s="67">
        <f>SUM(H50:H51)</f>
        <v>600</v>
      </c>
      <c r="I52" s="605"/>
      <c r="J52" s="603"/>
      <c r="K52" s="60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68"/>
      <c r="C53" s="1"/>
      <c r="D53" s="68"/>
      <c r="E53" s="68"/>
      <c r="F53" s="98"/>
      <c r="G53" s="98"/>
      <c r="H53" s="99"/>
      <c r="I53" s="140"/>
      <c r="J53" s="140"/>
      <c r="K53" s="14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68"/>
      <c r="C54" s="1"/>
      <c r="D54" s="68"/>
      <c r="E54" s="68"/>
      <c r="F54" s="98"/>
      <c r="G54" s="98"/>
      <c r="H54" s="99"/>
      <c r="I54" s="140"/>
      <c r="J54" s="140"/>
      <c r="K54" s="14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100" t="s">
        <v>58</v>
      </c>
      <c r="C55" s="1"/>
      <c r="D55" s="68"/>
      <c r="E55" s="68"/>
      <c r="F55" s="98"/>
      <c r="G55" s="98"/>
      <c r="H55" s="99"/>
      <c r="I55" s="140"/>
      <c r="J55" s="140"/>
      <c r="K55" s="14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3"/>
      <c r="D56" s="2"/>
      <c r="E56" s="3"/>
      <c r="F56" s="2"/>
      <c r="G56" s="2"/>
      <c r="H56" s="581"/>
      <c r="I56" s="574"/>
      <c r="J56" s="574"/>
      <c r="K56" s="57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3"/>
      <c r="D57" s="2"/>
      <c r="E57" s="3"/>
      <c r="F57" s="2"/>
      <c r="G57" s="2"/>
      <c r="H57" s="581" t="s">
        <v>59</v>
      </c>
      <c r="I57" s="574"/>
      <c r="J57" s="574"/>
      <c r="K57" s="57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3"/>
      <c r="D58" s="2"/>
      <c r="E58" s="3"/>
      <c r="F58" s="2"/>
      <c r="G58" s="2"/>
      <c r="H58" s="2" t="s">
        <v>60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3"/>
      <c r="D59" s="2"/>
      <c r="E59" s="3"/>
      <c r="F59" s="2"/>
      <c r="G59" s="2"/>
      <c r="H59" s="2"/>
      <c r="I59" s="2" t="s">
        <v>53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3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3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sheetProtection/>
  <mergeCells count="43">
    <mergeCell ref="M10:N10"/>
    <mergeCell ref="B22:E22"/>
    <mergeCell ref="I22:K22"/>
    <mergeCell ref="M14:N16"/>
    <mergeCell ref="B24:E24"/>
    <mergeCell ref="I24:K24"/>
    <mergeCell ref="F27:H27"/>
    <mergeCell ref="I27:K27"/>
    <mergeCell ref="B3:I3"/>
    <mergeCell ref="F5:H5"/>
    <mergeCell ref="I5:K5"/>
    <mergeCell ref="B46:E46"/>
    <mergeCell ref="I46:K46"/>
    <mergeCell ref="B47:E47"/>
    <mergeCell ref="I47:K47"/>
    <mergeCell ref="B48:E48"/>
    <mergeCell ref="I48:K48"/>
    <mergeCell ref="B50:E50"/>
    <mergeCell ref="I50:K50"/>
    <mergeCell ref="B51:E51"/>
    <mergeCell ref="I51:K51"/>
    <mergeCell ref="B52:E52"/>
    <mergeCell ref="I52:K52"/>
    <mergeCell ref="H56:K56"/>
    <mergeCell ref="H57:K57"/>
    <mergeCell ref="B7:B9"/>
    <mergeCell ref="B11:B13"/>
    <mergeCell ref="B14:B16"/>
    <mergeCell ref="B17:B21"/>
    <mergeCell ref="B29:B30"/>
    <mergeCell ref="B31:B34"/>
    <mergeCell ref="B35:B37"/>
    <mergeCell ref="B38:B40"/>
    <mergeCell ref="B41:B45"/>
    <mergeCell ref="D5:D6"/>
    <mergeCell ref="D27:D28"/>
    <mergeCell ref="E5:E6"/>
    <mergeCell ref="E27:E28"/>
    <mergeCell ref="A1:K2"/>
    <mergeCell ref="B5:C6"/>
    <mergeCell ref="B27:C28"/>
    <mergeCell ref="B23:E23"/>
    <mergeCell ref="I23:K23"/>
  </mergeCells>
  <printOptions/>
  <pageMargins left="0.7086614173228347" right="0.7086614173228347" top="0.7480314960629921" bottom="0.7480314960629921" header="0" footer="0"/>
  <pageSetup horizontalDpi="600" verticalDpi="600" orientation="portrait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6"/>
  <sheetViews>
    <sheetView tabSelected="1" zoomScaleSheetLayoutView="100" workbookViewId="0" topLeftCell="A8">
      <selection activeCell="F40" sqref="F40"/>
    </sheetView>
  </sheetViews>
  <sheetFormatPr defaultColWidth="14.421875" defaultRowHeight="15" customHeight="1"/>
  <cols>
    <col min="1" max="1" width="1.57421875" style="0" customWidth="1"/>
    <col min="2" max="2" width="43.57421875" style="0" customWidth="1"/>
    <col min="3" max="3" width="4.421875" style="0" customWidth="1"/>
    <col min="4" max="4" width="41.00390625" style="0" customWidth="1"/>
    <col min="5" max="5" width="8.00390625" style="0" customWidth="1"/>
    <col min="6" max="6" width="11.421875" style="0" customWidth="1"/>
    <col min="7" max="7" width="12.140625" style="0" customWidth="1"/>
    <col min="8" max="8" width="11.140625" style="0" customWidth="1"/>
    <col min="9" max="9" width="11.00390625" style="0" customWidth="1"/>
    <col min="10" max="10" width="10.140625" style="0" customWidth="1"/>
    <col min="11" max="11" width="7.57421875" style="0" customWidth="1"/>
    <col min="12" max="12" width="5.00390625" style="0" customWidth="1"/>
    <col min="13" max="13" width="9.8515625" style="0" customWidth="1"/>
    <col min="14" max="14" width="11.7109375" style="0" customWidth="1"/>
    <col min="15" max="15" width="9.140625" style="0" customWidth="1"/>
    <col min="16" max="16" width="10.7109375" style="0" customWidth="1"/>
    <col min="17" max="23" width="9.140625" style="0" customWidth="1"/>
    <col min="24" max="26" width="8.00390625" style="0" customWidth="1"/>
  </cols>
  <sheetData>
    <row r="1" spans="1:26" ht="13.5" customHeight="1">
      <c r="A1" s="573" t="s">
        <v>97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620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3"/>
      <c r="D4" s="2"/>
      <c r="E4" s="2"/>
      <c r="F4" s="3"/>
      <c r="G4" s="3"/>
      <c r="H4" s="3"/>
      <c r="I4" s="3"/>
      <c r="J4" s="3"/>
      <c r="K4" s="10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2"/>
      <c r="B5" s="575" t="s">
        <v>13</v>
      </c>
      <c r="C5" s="576"/>
      <c r="D5" s="567" t="s">
        <v>14</v>
      </c>
      <c r="E5" s="571" t="s">
        <v>15</v>
      </c>
      <c r="F5" s="621" t="s">
        <v>98</v>
      </c>
      <c r="G5" s="592"/>
      <c r="H5" s="622"/>
      <c r="I5" s="623" t="s">
        <v>17</v>
      </c>
      <c r="J5" s="592"/>
      <c r="K5" s="62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577"/>
      <c r="C6" s="578"/>
      <c r="D6" s="568"/>
      <c r="E6" s="572"/>
      <c r="F6" s="4" t="s">
        <v>18</v>
      </c>
      <c r="G6" s="5" t="s">
        <v>19</v>
      </c>
      <c r="H6" s="6" t="s">
        <v>12</v>
      </c>
      <c r="I6" s="102" t="s">
        <v>18</v>
      </c>
      <c r="J6" s="5" t="s">
        <v>19</v>
      </c>
      <c r="K6" s="6" t="s">
        <v>12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638" t="s">
        <v>99</v>
      </c>
      <c r="C7" s="97" t="s">
        <v>21</v>
      </c>
      <c r="D7" s="42" t="s">
        <v>100</v>
      </c>
      <c r="E7" s="19" t="s">
        <v>32</v>
      </c>
      <c r="F7" s="19">
        <v>20</v>
      </c>
      <c r="G7" s="19"/>
      <c r="H7" s="19">
        <f>SUM(F7:G7)</f>
        <v>20</v>
      </c>
      <c r="I7" s="109">
        <f aca="true" t="shared" si="0" ref="I7:K9">F7/15</f>
        <v>1.3333333333333333</v>
      </c>
      <c r="J7" s="109">
        <f t="shared" si="0"/>
        <v>0</v>
      </c>
      <c r="K7" s="109">
        <f t="shared" si="0"/>
        <v>1.3333333333333333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627"/>
      <c r="C8" s="143" t="s">
        <v>24</v>
      </c>
      <c r="D8" s="21" t="s">
        <v>29</v>
      </c>
      <c r="E8" s="15" t="s">
        <v>23</v>
      </c>
      <c r="F8" s="26">
        <v>10</v>
      </c>
      <c r="G8" s="26">
        <v>30</v>
      </c>
      <c r="H8" s="15">
        <f>SUM(F8:G8)</f>
        <v>40</v>
      </c>
      <c r="I8" s="107">
        <f t="shared" si="0"/>
        <v>0.6666666666666666</v>
      </c>
      <c r="J8" s="107">
        <f t="shared" si="0"/>
        <v>2</v>
      </c>
      <c r="K8" s="107">
        <f t="shared" si="0"/>
        <v>2.6666666666666665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"/>
      <c r="B9" s="582" t="s">
        <v>101</v>
      </c>
      <c r="C9" s="144" t="s">
        <v>21</v>
      </c>
      <c r="D9" s="8" t="s">
        <v>102</v>
      </c>
      <c r="E9" s="145" t="s">
        <v>23</v>
      </c>
      <c r="F9" s="145">
        <v>20</v>
      </c>
      <c r="G9" s="145"/>
      <c r="H9" s="9">
        <f>SUM(F9:G9)</f>
        <v>20</v>
      </c>
      <c r="I9" s="103">
        <f t="shared" si="0"/>
        <v>1.3333333333333333</v>
      </c>
      <c r="J9" s="103">
        <f t="shared" si="0"/>
        <v>0</v>
      </c>
      <c r="K9" s="104">
        <f t="shared" si="0"/>
        <v>1.3333333333333333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577"/>
      <c r="C10" s="146" t="s">
        <v>21</v>
      </c>
      <c r="D10" s="96" t="s">
        <v>103</v>
      </c>
      <c r="E10" s="57" t="s">
        <v>32</v>
      </c>
      <c r="F10" s="57">
        <v>10</v>
      </c>
      <c r="G10" s="57"/>
      <c r="H10" s="34"/>
      <c r="I10" s="207"/>
      <c r="J10" s="207"/>
      <c r="K10" s="20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577"/>
      <c r="C11" s="146" t="s">
        <v>24</v>
      </c>
      <c r="D11" s="21" t="s">
        <v>39</v>
      </c>
      <c r="E11" s="22" t="s">
        <v>23</v>
      </c>
      <c r="F11" s="22"/>
      <c r="G11" s="22">
        <v>10</v>
      </c>
      <c r="H11" s="23">
        <f>SUM(F11:G11)</f>
        <v>10</v>
      </c>
      <c r="I11" s="209">
        <f aca="true" t="shared" si="1" ref="I11:K15">F11/15</f>
        <v>0</v>
      </c>
      <c r="J11" s="209">
        <f t="shared" si="1"/>
        <v>0.6666666666666666</v>
      </c>
      <c r="K11" s="210">
        <f t="shared" si="1"/>
        <v>0.6666666666666666</v>
      </c>
      <c r="L11" s="2"/>
      <c r="M11" s="58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634"/>
      <c r="C12" s="147" t="s">
        <v>24</v>
      </c>
      <c r="D12" s="61" t="s">
        <v>104</v>
      </c>
      <c r="E12" s="26" t="s">
        <v>23</v>
      </c>
      <c r="F12" s="26"/>
      <c r="G12" s="26">
        <v>20</v>
      </c>
      <c r="H12" s="39">
        <f>SUM(F12:G12)</f>
        <v>20</v>
      </c>
      <c r="I12" s="119">
        <f t="shared" si="1"/>
        <v>0</v>
      </c>
      <c r="J12" s="119">
        <f t="shared" si="1"/>
        <v>1.3333333333333333</v>
      </c>
      <c r="K12" s="120">
        <f t="shared" si="1"/>
        <v>1.3333333333333333</v>
      </c>
      <c r="L12" s="2"/>
      <c r="M12" s="57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3" customHeight="1">
      <c r="A13" s="2"/>
      <c r="B13" s="148" t="s">
        <v>105</v>
      </c>
      <c r="C13" s="44" t="s">
        <v>21</v>
      </c>
      <c r="D13" s="45" t="s">
        <v>106</v>
      </c>
      <c r="E13" s="30" t="s">
        <v>23</v>
      </c>
      <c r="F13" s="31"/>
      <c r="G13" s="31">
        <v>15</v>
      </c>
      <c r="H13" s="39">
        <f>SUM(F13:G13)</f>
        <v>15</v>
      </c>
      <c r="I13" s="119">
        <f t="shared" si="1"/>
        <v>0</v>
      </c>
      <c r="J13" s="119">
        <f t="shared" si="1"/>
        <v>1</v>
      </c>
      <c r="K13" s="119">
        <f t="shared" si="1"/>
        <v>1</v>
      </c>
      <c r="L13" s="2"/>
      <c r="M13" s="2"/>
      <c r="N13" s="2"/>
      <c r="O13" s="2"/>
      <c r="P13" s="114"/>
      <c r="Q13" s="3"/>
      <c r="R13" s="3"/>
      <c r="S13" s="3"/>
      <c r="T13" s="141"/>
      <c r="U13" s="142"/>
      <c r="V13" s="142"/>
      <c r="W13" s="142"/>
      <c r="X13" s="2"/>
      <c r="Y13" s="2"/>
      <c r="Z13" s="2"/>
    </row>
    <row r="14" spans="1:26" ht="27" customHeight="1">
      <c r="A14" s="2"/>
      <c r="B14" s="149" t="s">
        <v>107</v>
      </c>
      <c r="C14" s="150" t="s">
        <v>21</v>
      </c>
      <c r="D14" s="151" t="s">
        <v>108</v>
      </c>
      <c r="E14" s="152" t="s">
        <v>32</v>
      </c>
      <c r="F14" s="153">
        <v>30</v>
      </c>
      <c r="G14" s="154">
        <v>30</v>
      </c>
      <c r="H14" s="152">
        <f>SUM(F14+G14)</f>
        <v>60</v>
      </c>
      <c r="I14" s="211">
        <f t="shared" si="1"/>
        <v>2</v>
      </c>
      <c r="J14" s="211">
        <f t="shared" si="1"/>
        <v>2</v>
      </c>
      <c r="K14" s="211">
        <f t="shared" si="1"/>
        <v>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2"/>
      <c r="B15" s="638" t="s">
        <v>109</v>
      </c>
      <c r="C15" s="97" t="s">
        <v>21</v>
      </c>
      <c r="D15" s="42" t="s">
        <v>110</v>
      </c>
      <c r="E15" s="97" t="s">
        <v>32</v>
      </c>
      <c r="F15" s="43">
        <v>16</v>
      </c>
      <c r="G15" s="43"/>
      <c r="H15" s="19">
        <f>SUM(F15+G15)</f>
        <v>16</v>
      </c>
      <c r="I15" s="211">
        <f t="shared" si="1"/>
        <v>1.0666666666666667</v>
      </c>
      <c r="J15" s="211">
        <f t="shared" si="1"/>
        <v>0</v>
      </c>
      <c r="K15" s="211">
        <f t="shared" si="1"/>
        <v>1.0666666666666667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2"/>
      <c r="B16" s="627"/>
      <c r="C16" s="155" t="s">
        <v>24</v>
      </c>
      <c r="D16" s="156" t="s">
        <v>111</v>
      </c>
      <c r="E16" s="48" t="s">
        <v>32</v>
      </c>
      <c r="F16" s="48">
        <v>10</v>
      </c>
      <c r="G16" s="48">
        <v>8</v>
      </c>
      <c r="H16" s="12"/>
      <c r="I16" s="212"/>
      <c r="J16" s="212"/>
      <c r="K16" s="21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2"/>
      <c r="B17" s="627"/>
      <c r="C17" s="34" t="s">
        <v>24</v>
      </c>
      <c r="D17" s="45" t="s">
        <v>39</v>
      </c>
      <c r="E17" s="30" t="s">
        <v>23</v>
      </c>
      <c r="F17" s="31">
        <v>4</v>
      </c>
      <c r="G17" s="31">
        <v>22</v>
      </c>
      <c r="H17" s="15">
        <f>SUM(F17:G17)</f>
        <v>26</v>
      </c>
      <c r="I17" s="119">
        <f aca="true" t="shared" si="2" ref="I17:K18">F17/15</f>
        <v>0.26666666666666666</v>
      </c>
      <c r="J17" s="119">
        <f t="shared" si="2"/>
        <v>1.4666666666666666</v>
      </c>
      <c r="K17" s="119">
        <f t="shared" si="2"/>
        <v>1.7333333333333334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2"/>
      <c r="B18" s="639"/>
      <c r="C18" s="157" t="s">
        <v>24</v>
      </c>
      <c r="D18" s="61"/>
      <c r="E18" s="15"/>
      <c r="F18" s="26"/>
      <c r="G18" s="26"/>
      <c r="H18" s="15"/>
      <c r="I18" s="119">
        <f t="shared" si="2"/>
        <v>0</v>
      </c>
      <c r="J18" s="119">
        <f t="shared" si="2"/>
        <v>0</v>
      </c>
      <c r="K18" s="119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2"/>
      <c r="B19" s="630" t="s">
        <v>40</v>
      </c>
      <c r="C19" s="595"/>
      <c r="D19" s="595"/>
      <c r="E19" s="613"/>
      <c r="F19" s="62">
        <f>SUMIF(E7:E18,"RO",F7:F18)</f>
        <v>34</v>
      </c>
      <c r="G19" s="62">
        <f>SUMIF(E7:E18,"RO",G7:G18)</f>
        <v>97</v>
      </c>
      <c r="H19" s="63">
        <f>F19+G19</f>
        <v>131</v>
      </c>
      <c r="I19" s="594">
        <f>H19/H21</f>
        <v>0.5137254901960784</v>
      </c>
      <c r="J19" s="595"/>
      <c r="K19" s="59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2"/>
      <c r="B20" s="597" t="s">
        <v>41</v>
      </c>
      <c r="C20" s="598"/>
      <c r="D20" s="598"/>
      <c r="E20" s="599"/>
      <c r="F20" s="64">
        <f>SUMIF(E7:E18,"VS",F7:F18)</f>
        <v>86</v>
      </c>
      <c r="G20" s="64">
        <f>SUMIF(E7:E18,"VS",G7:G18)</f>
        <v>38</v>
      </c>
      <c r="H20" s="65">
        <f>F20+G20</f>
        <v>124</v>
      </c>
      <c r="I20" s="600">
        <f>H20/H21</f>
        <v>0.48627450980392156</v>
      </c>
      <c r="J20" s="598"/>
      <c r="K20" s="60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2"/>
      <c r="B21" s="602" t="s">
        <v>42</v>
      </c>
      <c r="C21" s="603"/>
      <c r="D21" s="603"/>
      <c r="E21" s="604"/>
      <c r="F21" s="66">
        <f>F19+F20</f>
        <v>120</v>
      </c>
      <c r="G21" s="66">
        <f>SUM(G19+G20)</f>
        <v>135</v>
      </c>
      <c r="H21" s="67">
        <f>SUM(H19:H20)</f>
        <v>255</v>
      </c>
      <c r="I21" s="605"/>
      <c r="J21" s="603"/>
      <c r="K21" s="60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2"/>
      <c r="B22" s="68"/>
      <c r="C22" s="3"/>
      <c r="D22" s="69"/>
      <c r="E22" s="70"/>
      <c r="F22" s="70"/>
      <c r="G22" s="70"/>
      <c r="H22" s="71"/>
      <c r="I22" s="126"/>
      <c r="J22" s="126"/>
      <c r="K22" s="12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"/>
      <c r="B23" s="72"/>
      <c r="C23" s="73"/>
      <c r="D23" s="72"/>
      <c r="E23" s="72"/>
      <c r="F23" s="73"/>
      <c r="G23" s="73"/>
      <c r="H23" s="7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2"/>
      <c r="B24" s="575" t="s">
        <v>13</v>
      </c>
      <c r="C24" s="576"/>
      <c r="D24" s="629" t="s">
        <v>14</v>
      </c>
      <c r="E24" s="629" t="s">
        <v>15</v>
      </c>
      <c r="F24" s="631" t="s">
        <v>112</v>
      </c>
      <c r="G24" s="592"/>
      <c r="H24" s="622"/>
      <c r="I24" s="632" t="s">
        <v>17</v>
      </c>
      <c r="J24" s="592"/>
      <c r="K24" s="62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577"/>
      <c r="C25" s="578"/>
      <c r="D25" s="570"/>
      <c r="E25" s="570"/>
      <c r="F25" s="5" t="s">
        <v>18</v>
      </c>
      <c r="G25" s="5" t="s">
        <v>19</v>
      </c>
      <c r="H25" s="6" t="s">
        <v>12</v>
      </c>
      <c r="I25" s="4" t="s">
        <v>18</v>
      </c>
      <c r="J25" s="5" t="s">
        <v>19</v>
      </c>
      <c r="K25" s="6" t="s">
        <v>12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633" t="s">
        <v>113</v>
      </c>
      <c r="C26" s="158" t="s">
        <v>21</v>
      </c>
      <c r="D26" s="159" t="s">
        <v>114</v>
      </c>
      <c r="E26" s="160" t="s">
        <v>32</v>
      </c>
      <c r="F26" s="160">
        <v>20</v>
      </c>
      <c r="G26" s="160"/>
      <c r="H26" s="160">
        <f>SUM(F26+G26)</f>
        <v>20</v>
      </c>
      <c r="I26" s="213">
        <f>SUM(F26/15)</f>
        <v>1.3333333333333333</v>
      </c>
      <c r="J26" s="214">
        <v>0</v>
      </c>
      <c r="K26" s="215">
        <f>SUM(H26/15)</f>
        <v>1.3333333333333333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577"/>
      <c r="C27" s="161" t="s">
        <v>28</v>
      </c>
      <c r="D27" s="162" t="s">
        <v>115</v>
      </c>
      <c r="E27" s="163" t="s">
        <v>23</v>
      </c>
      <c r="F27" s="163">
        <v>10</v>
      </c>
      <c r="G27" s="163">
        <v>15</v>
      </c>
      <c r="H27" s="163"/>
      <c r="I27" s="216"/>
      <c r="J27" s="216"/>
      <c r="K27" s="2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"/>
      <c r="B28" s="634"/>
      <c r="C28" s="164" t="s">
        <v>24</v>
      </c>
      <c r="D28" s="165" t="s">
        <v>116</v>
      </c>
      <c r="E28" s="166" t="s">
        <v>32</v>
      </c>
      <c r="F28" s="166"/>
      <c r="G28" s="166">
        <v>15</v>
      </c>
      <c r="H28" s="166">
        <f>SUM(F28+G28)</f>
        <v>15</v>
      </c>
      <c r="I28" s="218">
        <f aca="true" t="shared" si="3" ref="I28:K29">SUM(F28/15)</f>
        <v>0</v>
      </c>
      <c r="J28" s="218">
        <f t="shared" si="3"/>
        <v>1</v>
      </c>
      <c r="K28" s="219">
        <f t="shared" si="3"/>
        <v>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2"/>
      <c r="B29" s="635" t="s">
        <v>117</v>
      </c>
      <c r="C29" s="79" t="s">
        <v>21</v>
      </c>
      <c r="D29" s="167" t="s">
        <v>118</v>
      </c>
      <c r="E29" s="59" t="s">
        <v>32</v>
      </c>
      <c r="F29" s="59">
        <v>15</v>
      </c>
      <c r="G29" s="59"/>
      <c r="H29" s="58">
        <f>SUM(F29+G29)</f>
        <v>15</v>
      </c>
      <c r="I29" s="125">
        <f t="shared" si="3"/>
        <v>1</v>
      </c>
      <c r="J29" s="207">
        <f t="shared" si="3"/>
        <v>0</v>
      </c>
      <c r="K29" s="208">
        <f t="shared" si="3"/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2"/>
      <c r="B30" s="577"/>
      <c r="C30" s="87" t="s">
        <v>21</v>
      </c>
      <c r="D30" s="168" t="s">
        <v>39</v>
      </c>
      <c r="E30" s="22" t="s">
        <v>23</v>
      </c>
      <c r="F30" s="22">
        <v>15</v>
      </c>
      <c r="G30" s="22"/>
      <c r="H30" s="23"/>
      <c r="I30" s="209"/>
      <c r="J30" s="209"/>
      <c r="K30" s="2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"/>
      <c r="B31" s="577"/>
      <c r="C31" s="169" t="s">
        <v>24</v>
      </c>
      <c r="D31" s="88" t="s">
        <v>119</v>
      </c>
      <c r="E31" s="170" t="s">
        <v>32</v>
      </c>
      <c r="F31" s="170"/>
      <c r="G31" s="170">
        <v>10</v>
      </c>
      <c r="H31" s="171"/>
      <c r="I31" s="220"/>
      <c r="J31" s="220"/>
      <c r="K31" s="2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577"/>
      <c r="C32" s="169" t="s">
        <v>24</v>
      </c>
      <c r="D32" s="172" t="s">
        <v>120</v>
      </c>
      <c r="E32" s="173" t="s">
        <v>23</v>
      </c>
      <c r="F32" s="173"/>
      <c r="G32" s="173">
        <v>20</v>
      </c>
      <c r="H32" s="174">
        <f>SUM(F32+G32)</f>
        <v>20</v>
      </c>
      <c r="I32" s="222">
        <f>SUM(F32/15)</f>
        <v>0</v>
      </c>
      <c r="J32" s="222">
        <f>SUM(G32/15)</f>
        <v>1.3333333333333333</v>
      </c>
      <c r="K32" s="223">
        <f>SUM(H32/15)</f>
        <v>1.3333333333333333</v>
      </c>
      <c r="L32" s="2"/>
      <c r="M32" s="2"/>
      <c r="N32" s="2" t="s">
        <v>45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633" t="s">
        <v>121</v>
      </c>
      <c r="C33" s="79" t="s">
        <v>21</v>
      </c>
      <c r="D33" s="74" t="s">
        <v>115</v>
      </c>
      <c r="E33" s="145" t="s">
        <v>23</v>
      </c>
      <c r="F33" s="145">
        <v>18</v>
      </c>
      <c r="G33" s="145"/>
      <c r="H33" s="74"/>
      <c r="I33" s="74"/>
      <c r="J33" s="74"/>
      <c r="K33" s="22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636"/>
      <c r="C34" s="44" t="s">
        <v>21</v>
      </c>
      <c r="D34" s="175" t="s">
        <v>122</v>
      </c>
      <c r="E34" s="176" t="s">
        <v>32</v>
      </c>
      <c r="F34" s="177">
        <v>12</v>
      </c>
      <c r="G34" s="178"/>
      <c r="H34" s="179"/>
      <c r="I34" s="179"/>
      <c r="J34" s="179"/>
      <c r="K34" s="22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577"/>
      <c r="C35" s="87" t="s">
        <v>24</v>
      </c>
      <c r="D35" s="172" t="s">
        <v>120</v>
      </c>
      <c r="E35" s="173" t="s">
        <v>23</v>
      </c>
      <c r="F35" s="173"/>
      <c r="G35" s="180">
        <v>20</v>
      </c>
      <c r="H35" s="181">
        <f aca="true" t="shared" si="4" ref="H35:H42">SUM(F35+G35)</f>
        <v>20</v>
      </c>
      <c r="I35" s="226">
        <f>SUM(F35/15)</f>
        <v>0</v>
      </c>
      <c r="J35" s="227">
        <f>SUM(G35/15)</f>
        <v>1.3333333333333333</v>
      </c>
      <c r="K35" s="228">
        <f>SUM(H35/15)</f>
        <v>1.3333333333333333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634"/>
      <c r="C36" s="78" t="s">
        <v>24</v>
      </c>
      <c r="D36" s="182" t="s">
        <v>116</v>
      </c>
      <c r="E36" s="183" t="s">
        <v>32</v>
      </c>
      <c r="F36" s="183"/>
      <c r="G36" s="183">
        <v>10</v>
      </c>
      <c r="H36" s="184">
        <f t="shared" si="4"/>
        <v>10</v>
      </c>
      <c r="I36" s="229">
        <f>SUM(F36/15)</f>
        <v>0</v>
      </c>
      <c r="J36" s="229"/>
      <c r="K36" s="230">
        <f>SUM(H36/15)</f>
        <v>0.6666666666666666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637" t="s">
        <v>123</v>
      </c>
      <c r="C37" s="185" t="s">
        <v>21</v>
      </c>
      <c r="D37" s="186" t="s">
        <v>124</v>
      </c>
      <c r="E37" s="187" t="s">
        <v>32</v>
      </c>
      <c r="F37" s="187">
        <v>10</v>
      </c>
      <c r="G37" s="187"/>
      <c r="H37" s="188">
        <f t="shared" si="4"/>
        <v>10</v>
      </c>
      <c r="I37" s="231">
        <f>SUM(F37/15)</f>
        <v>0.6666666666666666</v>
      </c>
      <c r="J37" s="232">
        <f>SUM(G37/15)</f>
        <v>0</v>
      </c>
      <c r="K37" s="233">
        <f>SUM(H37/15)</f>
        <v>0.6666666666666666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572"/>
      <c r="C38" s="189" t="s">
        <v>28</v>
      </c>
      <c r="D38" s="190" t="s">
        <v>115</v>
      </c>
      <c r="E38" s="26" t="s">
        <v>23</v>
      </c>
      <c r="F38" s="26">
        <v>16</v>
      </c>
      <c r="G38" s="26">
        <v>20</v>
      </c>
      <c r="H38" s="15">
        <f t="shared" si="4"/>
        <v>36</v>
      </c>
      <c r="I38" s="107">
        <f>SUM(F38/15)</f>
        <v>1.0666666666666667</v>
      </c>
      <c r="J38" s="107">
        <f>SUM(G38/15)</f>
        <v>1.3333333333333333</v>
      </c>
      <c r="K38" s="234">
        <f>SUM(H38/15)</f>
        <v>2.4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572"/>
      <c r="C39" s="189" t="s">
        <v>28</v>
      </c>
      <c r="D39" s="191" t="s">
        <v>125</v>
      </c>
      <c r="E39" s="192" t="s">
        <v>32</v>
      </c>
      <c r="F39" s="193">
        <v>4</v>
      </c>
      <c r="G39" s="193">
        <v>10</v>
      </c>
      <c r="H39" s="194">
        <f t="shared" si="4"/>
        <v>14</v>
      </c>
      <c r="I39" s="235"/>
      <c r="J39" s="235"/>
      <c r="K39" s="23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626" t="s">
        <v>126</v>
      </c>
      <c r="C40" s="195" t="s">
        <v>21</v>
      </c>
      <c r="D40" s="196" t="s">
        <v>127</v>
      </c>
      <c r="E40" s="197" t="s">
        <v>32</v>
      </c>
      <c r="F40" s="197">
        <v>30</v>
      </c>
      <c r="G40" s="197"/>
      <c r="H40" s="198">
        <f t="shared" si="4"/>
        <v>30</v>
      </c>
      <c r="I40" s="232">
        <f aca="true" t="shared" si="5" ref="I40:K42">SUM(F40/15)</f>
        <v>2</v>
      </c>
      <c r="J40" s="232">
        <f t="shared" si="5"/>
        <v>0</v>
      </c>
      <c r="K40" s="233">
        <f t="shared" si="5"/>
        <v>2</v>
      </c>
      <c r="L40" s="2"/>
      <c r="M40" s="581"/>
      <c r="N40" s="57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627"/>
      <c r="C41" s="200" t="s">
        <v>24</v>
      </c>
      <c r="D41" s="201" t="s">
        <v>128</v>
      </c>
      <c r="E41" s="202" t="s">
        <v>23</v>
      </c>
      <c r="F41" s="202"/>
      <c r="G41" s="202">
        <v>10</v>
      </c>
      <c r="H41" s="203">
        <f t="shared" si="4"/>
        <v>10</v>
      </c>
      <c r="I41" s="237">
        <f t="shared" si="5"/>
        <v>0</v>
      </c>
      <c r="J41" s="238">
        <f t="shared" si="5"/>
        <v>0.6666666666666666</v>
      </c>
      <c r="K41" s="239">
        <f t="shared" si="5"/>
        <v>0.6666666666666666</v>
      </c>
      <c r="L41" s="2"/>
      <c r="M41" s="574"/>
      <c r="N41" s="57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628"/>
      <c r="C42" s="200" t="s">
        <v>24</v>
      </c>
      <c r="D42" s="204" t="s">
        <v>129</v>
      </c>
      <c r="E42" s="205" t="s">
        <v>23</v>
      </c>
      <c r="F42" s="205"/>
      <c r="G42" s="205">
        <v>20</v>
      </c>
      <c r="H42" s="206">
        <f t="shared" si="4"/>
        <v>20</v>
      </c>
      <c r="I42" s="240">
        <f t="shared" si="5"/>
        <v>0</v>
      </c>
      <c r="J42" s="240">
        <f t="shared" si="5"/>
        <v>1.3333333333333333</v>
      </c>
      <c r="K42" s="241">
        <f t="shared" si="5"/>
        <v>1.3333333333333333</v>
      </c>
      <c r="L42" s="2"/>
      <c r="M42" s="574"/>
      <c r="N42" s="57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630" t="s">
        <v>40</v>
      </c>
      <c r="C43" s="595"/>
      <c r="D43" s="595"/>
      <c r="E43" s="613"/>
      <c r="F43" s="62">
        <f>F30+F27+F33+F38</f>
        <v>59</v>
      </c>
      <c r="G43" s="62">
        <f>G27+G32+G35+G38+G42</f>
        <v>95</v>
      </c>
      <c r="H43" s="63">
        <f>F43+G43</f>
        <v>154</v>
      </c>
      <c r="I43" s="594">
        <f>H43/H45</f>
        <v>0.5133333333333333</v>
      </c>
      <c r="J43" s="595"/>
      <c r="K43" s="596"/>
      <c r="L43" s="24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597" t="s">
        <v>41</v>
      </c>
      <c r="C44" s="598"/>
      <c r="D44" s="598"/>
      <c r="E44" s="599"/>
      <c r="F44" s="64">
        <f>F26+F29+F34+F37+F40+F41+F39</f>
        <v>91</v>
      </c>
      <c r="G44" s="64">
        <f>G28+G31+G34+G36+G39+G41</f>
        <v>55</v>
      </c>
      <c r="H44" s="65">
        <f>F44+G44</f>
        <v>146</v>
      </c>
      <c r="I44" s="600">
        <f>H44/H45</f>
        <v>0.4866666666666667</v>
      </c>
      <c r="J44" s="598"/>
      <c r="K44" s="601"/>
      <c r="L44" s="24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602" t="s">
        <v>42</v>
      </c>
      <c r="C45" s="603"/>
      <c r="D45" s="603"/>
      <c r="E45" s="604"/>
      <c r="F45" s="66">
        <f>F43+F44</f>
        <v>150</v>
      </c>
      <c r="G45" s="66">
        <f>SUM(G43:G44)</f>
        <v>150</v>
      </c>
      <c r="H45" s="67">
        <f>SUM(H43:H44)</f>
        <v>300</v>
      </c>
      <c r="I45" s="605"/>
      <c r="J45" s="603"/>
      <c r="K45" s="60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68"/>
      <c r="C46" s="1"/>
      <c r="D46" s="68"/>
      <c r="E46" s="68"/>
      <c r="F46" s="98"/>
      <c r="G46" s="98"/>
      <c r="H46" s="99"/>
      <c r="I46" s="140"/>
      <c r="J46" s="140"/>
      <c r="K46" s="14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630" t="s">
        <v>40</v>
      </c>
      <c r="C47" s="595"/>
      <c r="D47" s="595"/>
      <c r="E47" s="613"/>
      <c r="F47" s="62">
        <f>F19+F43</f>
        <v>93</v>
      </c>
      <c r="G47" s="62">
        <f>G19+G43</f>
        <v>192</v>
      </c>
      <c r="H47" s="63">
        <f>F47+G47</f>
        <v>285</v>
      </c>
      <c r="I47" s="594">
        <f>H47/H49</f>
        <v>0.5135135135135135</v>
      </c>
      <c r="J47" s="595"/>
      <c r="K47" s="59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597" t="s">
        <v>41</v>
      </c>
      <c r="C48" s="598"/>
      <c r="D48" s="598"/>
      <c r="E48" s="599"/>
      <c r="F48" s="64">
        <f>F20+F44</f>
        <v>177</v>
      </c>
      <c r="G48" s="64">
        <f>G20+G44</f>
        <v>93</v>
      </c>
      <c r="H48" s="65">
        <f>F48+G48</f>
        <v>270</v>
      </c>
      <c r="I48" s="600">
        <f>H48/H49</f>
        <v>0.4864864864864865</v>
      </c>
      <c r="J48" s="598"/>
      <c r="K48" s="60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602" t="s">
        <v>42</v>
      </c>
      <c r="C49" s="603"/>
      <c r="D49" s="603"/>
      <c r="E49" s="604"/>
      <c r="F49" s="66">
        <f>F47+F48</f>
        <v>270</v>
      </c>
      <c r="G49" s="66">
        <f>SUM(G47:G48)</f>
        <v>285</v>
      </c>
      <c r="H49" s="67">
        <f>SUM(H47:H48)</f>
        <v>555</v>
      </c>
      <c r="I49" s="605"/>
      <c r="J49" s="603"/>
      <c r="K49" s="60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68"/>
      <c r="C50" s="1"/>
      <c r="D50" s="68"/>
      <c r="E50" s="68"/>
      <c r="F50" s="98"/>
      <c r="G50" s="98"/>
      <c r="H50" s="99"/>
      <c r="I50" s="140"/>
      <c r="J50" s="140"/>
      <c r="K50" s="14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68"/>
      <c r="C51" s="1"/>
      <c r="D51" s="68"/>
      <c r="E51" s="68"/>
      <c r="F51" s="98"/>
      <c r="G51" s="98"/>
      <c r="H51" s="99"/>
      <c r="I51" s="140"/>
      <c r="J51" s="140"/>
      <c r="K51" s="14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100" t="s">
        <v>58</v>
      </c>
      <c r="C52" s="3"/>
      <c r="D52" s="2"/>
      <c r="E52" s="3"/>
      <c r="F52" s="2"/>
      <c r="G52" s="2"/>
      <c r="H52" s="581"/>
      <c r="I52" s="574"/>
      <c r="J52" s="574"/>
      <c r="K52" s="57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3"/>
      <c r="D53" s="2"/>
      <c r="E53" s="3"/>
      <c r="F53" s="2"/>
      <c r="G53" s="2"/>
      <c r="H53" s="581" t="s">
        <v>59</v>
      </c>
      <c r="I53" s="574"/>
      <c r="J53" s="574"/>
      <c r="K53" s="57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72" t="s">
        <v>130</v>
      </c>
      <c r="C54" s="3"/>
      <c r="D54" s="2"/>
      <c r="E54" s="3"/>
      <c r="F54" s="2"/>
      <c r="G54" s="2"/>
      <c r="H54" s="2" t="s">
        <v>60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625" t="s">
        <v>131</v>
      </c>
      <c r="C55" s="574"/>
      <c r="D55" s="574"/>
      <c r="E55" s="3"/>
      <c r="F55" s="2"/>
      <c r="G55" s="2"/>
      <c r="H55" s="2"/>
      <c r="I55" s="2" t="s">
        <v>61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574"/>
      <c r="C56" s="574"/>
      <c r="D56" s="574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574"/>
      <c r="C57" s="574"/>
      <c r="D57" s="574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sheetProtection/>
  <mergeCells count="43">
    <mergeCell ref="A3:K3"/>
    <mergeCell ref="F5:H5"/>
    <mergeCell ref="I5:K5"/>
    <mergeCell ref="B19:E19"/>
    <mergeCell ref="I19:K19"/>
    <mergeCell ref="B20:E20"/>
    <mergeCell ref="I20:K20"/>
    <mergeCell ref="B7:B8"/>
    <mergeCell ref="B9:B12"/>
    <mergeCell ref="B15:B18"/>
    <mergeCell ref="B43:E43"/>
    <mergeCell ref="I43:K43"/>
    <mergeCell ref="B26:B28"/>
    <mergeCell ref="B29:B32"/>
    <mergeCell ref="B33:B36"/>
    <mergeCell ref="B37:B39"/>
    <mergeCell ref="H53:K53"/>
    <mergeCell ref="B44:E44"/>
    <mergeCell ref="I44:K44"/>
    <mergeCell ref="B45:E45"/>
    <mergeCell ref="I45:K45"/>
    <mergeCell ref="B47:E47"/>
    <mergeCell ref="I47:K47"/>
    <mergeCell ref="M11:M12"/>
    <mergeCell ref="B48:E48"/>
    <mergeCell ref="I48:K48"/>
    <mergeCell ref="B49:E49"/>
    <mergeCell ref="I49:K49"/>
    <mergeCell ref="H52:K52"/>
    <mergeCell ref="B21:E21"/>
    <mergeCell ref="I21:K21"/>
    <mergeCell ref="F24:H24"/>
    <mergeCell ref="I24:K24"/>
    <mergeCell ref="A1:K2"/>
    <mergeCell ref="B5:C6"/>
    <mergeCell ref="B24:C25"/>
    <mergeCell ref="M40:N42"/>
    <mergeCell ref="B55:D57"/>
    <mergeCell ref="B40:B42"/>
    <mergeCell ref="D5:D6"/>
    <mergeCell ref="D24:D25"/>
    <mergeCell ref="E5:E6"/>
    <mergeCell ref="E24:E25"/>
  </mergeCells>
  <printOptions/>
  <pageMargins left="0.7086614173228347" right="0.7086614173228347" top="0.7480314960629921" bottom="0.7480314960629921" header="0" footer="0"/>
  <pageSetup horizontalDpi="600" verticalDpi="600" orientation="portrait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98"/>
  <sheetViews>
    <sheetView zoomScaleSheetLayoutView="100" workbookViewId="0" topLeftCell="A8">
      <selection activeCell="B51" sqref="B51:E51"/>
    </sheetView>
  </sheetViews>
  <sheetFormatPr defaultColWidth="14.421875" defaultRowHeight="15" customHeight="1"/>
  <cols>
    <col min="1" max="1" width="1.57421875" style="0" customWidth="1"/>
    <col min="2" max="2" width="42.00390625" style="0" customWidth="1"/>
    <col min="3" max="3" width="4.421875" style="0" customWidth="1"/>
    <col min="4" max="4" width="44.7109375" style="0" customWidth="1"/>
    <col min="5" max="5" width="7.28125" style="0" customWidth="1"/>
    <col min="6" max="6" width="11.421875" style="0" customWidth="1"/>
    <col min="7" max="7" width="12.00390625" style="0" customWidth="1"/>
    <col min="8" max="8" width="11.140625" style="0" customWidth="1"/>
    <col min="9" max="9" width="11.7109375" style="0" customWidth="1"/>
    <col min="10" max="11" width="8.421875" style="0" customWidth="1"/>
    <col min="12" max="12" width="5.00390625" style="0" customWidth="1"/>
    <col min="13" max="13" width="9.8515625" style="0" customWidth="1"/>
    <col min="14" max="14" width="11.7109375" style="0" customWidth="1"/>
    <col min="15" max="15" width="8.8515625" style="0" customWidth="1"/>
    <col min="16" max="16" width="10.7109375" style="0" customWidth="1"/>
    <col min="17" max="23" width="8.8515625" style="0" customWidth="1"/>
    <col min="24" max="26" width="8.00390625" style="0" customWidth="1"/>
  </cols>
  <sheetData>
    <row r="1" spans="1:26" ht="13.5" customHeight="1">
      <c r="A1" s="573" t="s">
        <v>132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642"/>
      <c r="C3" s="608"/>
      <c r="D3" s="608"/>
      <c r="E3" s="608"/>
      <c r="F3" s="608"/>
      <c r="G3" s="608"/>
      <c r="H3" s="608"/>
      <c r="I3" s="608"/>
      <c r="J3" s="608"/>
      <c r="K3" s="60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3"/>
      <c r="D4" s="2"/>
      <c r="E4" s="2"/>
      <c r="F4" s="3"/>
      <c r="G4" s="3"/>
      <c r="H4" s="3"/>
      <c r="I4" s="3"/>
      <c r="J4" s="3"/>
      <c r="K4" s="10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2"/>
      <c r="B5" s="575" t="s">
        <v>13</v>
      </c>
      <c r="C5" s="576"/>
      <c r="D5" s="567" t="s">
        <v>14</v>
      </c>
      <c r="E5" s="571" t="s">
        <v>15</v>
      </c>
      <c r="F5" s="621" t="s">
        <v>133</v>
      </c>
      <c r="G5" s="592"/>
      <c r="H5" s="622"/>
      <c r="I5" s="623" t="s">
        <v>17</v>
      </c>
      <c r="J5" s="592"/>
      <c r="K5" s="62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577"/>
      <c r="C6" s="578"/>
      <c r="D6" s="568"/>
      <c r="E6" s="572"/>
      <c r="F6" s="4" t="s">
        <v>18</v>
      </c>
      <c r="G6" s="5" t="s">
        <v>19</v>
      </c>
      <c r="H6" s="6" t="s">
        <v>12</v>
      </c>
      <c r="I6" s="102" t="s">
        <v>18</v>
      </c>
      <c r="J6" s="5" t="s">
        <v>19</v>
      </c>
      <c r="K6" s="6" t="s">
        <v>12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640" t="s">
        <v>134</v>
      </c>
      <c r="C7" s="7" t="s">
        <v>21</v>
      </c>
      <c r="D7" s="8" t="s">
        <v>102</v>
      </c>
      <c r="E7" s="9" t="s">
        <v>23</v>
      </c>
      <c r="F7" s="9">
        <v>15</v>
      </c>
      <c r="G7" s="9"/>
      <c r="H7" s="9">
        <f>F7</f>
        <v>15</v>
      </c>
      <c r="I7" s="103">
        <f aca="true" t="shared" si="0" ref="I7:K9">F7/15</f>
        <v>1</v>
      </c>
      <c r="J7" s="103">
        <f t="shared" si="0"/>
        <v>0</v>
      </c>
      <c r="K7" s="104">
        <f t="shared" si="0"/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572"/>
      <c r="C8" s="10" t="s">
        <v>21</v>
      </c>
      <c r="D8" s="11" t="s">
        <v>135</v>
      </c>
      <c r="E8" s="12" t="s">
        <v>32</v>
      </c>
      <c r="F8" s="12">
        <v>15</v>
      </c>
      <c r="G8" s="12"/>
      <c r="H8" s="12">
        <v>14</v>
      </c>
      <c r="I8" s="105">
        <f t="shared" si="0"/>
        <v>1</v>
      </c>
      <c r="J8" s="105">
        <f t="shared" si="0"/>
        <v>0</v>
      </c>
      <c r="K8" s="106">
        <f t="shared" si="0"/>
        <v>0.9333333333333333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"/>
      <c r="B9" s="643"/>
      <c r="C9" s="13" t="s">
        <v>24</v>
      </c>
      <c r="D9" s="14" t="s">
        <v>39</v>
      </c>
      <c r="E9" s="15" t="s">
        <v>23</v>
      </c>
      <c r="F9" s="15"/>
      <c r="G9" s="15">
        <v>30</v>
      </c>
      <c r="H9" s="15">
        <f>G9</f>
        <v>30</v>
      </c>
      <c r="I9" s="107">
        <f t="shared" si="0"/>
        <v>0</v>
      </c>
      <c r="J9" s="107">
        <f t="shared" si="0"/>
        <v>2</v>
      </c>
      <c r="K9" s="108">
        <f t="shared" si="0"/>
        <v>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640" t="s">
        <v>136</v>
      </c>
      <c r="C10" s="16" t="s">
        <v>21</v>
      </c>
      <c r="D10" s="17"/>
      <c r="E10" s="18"/>
      <c r="F10" s="18"/>
      <c r="G10" s="18"/>
      <c r="H10" s="19"/>
      <c r="I10" s="109"/>
      <c r="J10" s="109"/>
      <c r="K10" s="1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572"/>
      <c r="C11" s="20" t="s">
        <v>21</v>
      </c>
      <c r="D11" s="21" t="s">
        <v>137</v>
      </c>
      <c r="E11" s="22" t="s">
        <v>23</v>
      </c>
      <c r="F11" s="22">
        <v>30</v>
      </c>
      <c r="G11" s="22"/>
      <c r="H11" s="23">
        <v>30</v>
      </c>
      <c r="I11" s="103">
        <f aca="true" t="shared" si="1" ref="I11:K15">F11/15</f>
        <v>2</v>
      </c>
      <c r="J11" s="103">
        <f t="shared" si="1"/>
        <v>0</v>
      </c>
      <c r="K11" s="104">
        <f t="shared" si="1"/>
        <v>2</v>
      </c>
      <c r="L11" s="11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643"/>
      <c r="C12" s="24" t="s">
        <v>24</v>
      </c>
      <c r="D12" s="25" t="s">
        <v>138</v>
      </c>
      <c r="E12" s="26" t="s">
        <v>32</v>
      </c>
      <c r="F12" s="27"/>
      <c r="G12" s="26">
        <v>30</v>
      </c>
      <c r="H12" s="26">
        <v>30</v>
      </c>
      <c r="I12" s="103">
        <f t="shared" si="1"/>
        <v>0</v>
      </c>
      <c r="J12" s="103">
        <f t="shared" si="1"/>
        <v>2</v>
      </c>
      <c r="K12" s="104">
        <f t="shared" si="1"/>
        <v>2</v>
      </c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2"/>
      <c r="B13" s="640" t="s">
        <v>139</v>
      </c>
      <c r="C13" s="28" t="s">
        <v>21</v>
      </c>
      <c r="D13" s="29" t="s">
        <v>115</v>
      </c>
      <c r="E13" s="30" t="s">
        <v>23</v>
      </c>
      <c r="F13" s="31">
        <v>15</v>
      </c>
      <c r="G13" s="31"/>
      <c r="H13" s="30">
        <f>SUM(F13+G13)</f>
        <v>15</v>
      </c>
      <c r="I13" s="112">
        <f t="shared" si="1"/>
        <v>1</v>
      </c>
      <c r="J13" s="112">
        <f t="shared" si="1"/>
        <v>0</v>
      </c>
      <c r="K13" s="113">
        <f t="shared" si="1"/>
        <v>1</v>
      </c>
      <c r="L13" s="2"/>
      <c r="M13" s="2"/>
      <c r="N13" s="2"/>
      <c r="O13" s="2"/>
      <c r="P13" s="114"/>
      <c r="Q13" s="3"/>
      <c r="R13" s="3"/>
      <c r="S13" s="3"/>
      <c r="T13" s="141"/>
      <c r="U13" s="142"/>
      <c r="V13" s="142"/>
      <c r="W13" s="142"/>
      <c r="X13" s="2"/>
      <c r="Y13" s="2"/>
      <c r="Z13" s="2"/>
    </row>
    <row r="14" spans="1:26" ht="13.5" customHeight="1">
      <c r="A14" s="2"/>
      <c r="B14" s="572"/>
      <c r="C14" s="32" t="s">
        <v>21</v>
      </c>
      <c r="D14" s="33" t="s">
        <v>140</v>
      </c>
      <c r="E14" s="34" t="s">
        <v>32</v>
      </c>
      <c r="F14" s="35">
        <v>15</v>
      </c>
      <c r="G14" s="35"/>
      <c r="H14" s="36">
        <v>16</v>
      </c>
      <c r="I14" s="115">
        <f t="shared" si="1"/>
        <v>1</v>
      </c>
      <c r="J14" s="115">
        <f t="shared" si="1"/>
        <v>0</v>
      </c>
      <c r="K14" s="116">
        <f t="shared" si="1"/>
        <v>1.0666666666666667</v>
      </c>
      <c r="L14" s="2"/>
      <c r="M14" s="2"/>
      <c r="N14" s="2"/>
      <c r="O14" s="2"/>
      <c r="P14" s="114"/>
      <c r="Q14" s="3"/>
      <c r="R14" s="3"/>
      <c r="S14" s="3"/>
      <c r="T14" s="141"/>
      <c r="U14" s="142"/>
      <c r="V14" s="142"/>
      <c r="W14" s="142"/>
      <c r="X14" s="2"/>
      <c r="Y14" s="2"/>
      <c r="Z14" s="2"/>
    </row>
    <row r="15" spans="1:26" ht="13.5" customHeight="1">
      <c r="A15" s="2"/>
      <c r="B15" s="572"/>
      <c r="C15" s="32" t="s">
        <v>24</v>
      </c>
      <c r="D15" s="37" t="s">
        <v>75</v>
      </c>
      <c r="E15" s="23" t="s">
        <v>23</v>
      </c>
      <c r="F15" s="22"/>
      <c r="G15" s="22">
        <v>20</v>
      </c>
      <c r="H15" s="23">
        <v>15</v>
      </c>
      <c r="I15" s="117">
        <f t="shared" si="1"/>
        <v>0</v>
      </c>
      <c r="J15" s="117">
        <f t="shared" si="1"/>
        <v>1.3333333333333333</v>
      </c>
      <c r="K15" s="118">
        <f t="shared" si="1"/>
        <v>1</v>
      </c>
      <c r="L15" s="2"/>
      <c r="M15" s="2"/>
      <c r="N15" s="2"/>
      <c r="O15" s="2"/>
      <c r="P15" s="114"/>
      <c r="Q15" s="3"/>
      <c r="R15" s="3"/>
      <c r="S15" s="3"/>
      <c r="T15" s="141"/>
      <c r="U15" s="142"/>
      <c r="V15" s="142"/>
      <c r="W15" s="142"/>
      <c r="X15" s="2"/>
      <c r="Y15" s="2"/>
      <c r="Z15" s="2"/>
    </row>
    <row r="16" spans="1:26" ht="13.5" customHeight="1">
      <c r="A16" s="2"/>
      <c r="B16" s="586"/>
      <c r="C16" s="32" t="s">
        <v>24</v>
      </c>
      <c r="D16" s="38" t="s">
        <v>39</v>
      </c>
      <c r="E16" s="39" t="s">
        <v>23</v>
      </c>
      <c r="F16" s="40"/>
      <c r="G16" s="40">
        <v>10</v>
      </c>
      <c r="H16" s="39">
        <v>15</v>
      </c>
      <c r="I16" s="119">
        <f aca="true" t="shared" si="2" ref="I16:K23">F16/15</f>
        <v>0</v>
      </c>
      <c r="J16" s="119">
        <f t="shared" si="2"/>
        <v>0.6666666666666666</v>
      </c>
      <c r="K16" s="120">
        <f t="shared" si="2"/>
        <v>1</v>
      </c>
      <c r="L16" s="2"/>
      <c r="M16" s="2"/>
      <c r="N16" s="2"/>
      <c r="O16" s="2"/>
      <c r="P16" s="114"/>
      <c r="Q16" s="3"/>
      <c r="R16" s="3"/>
      <c r="S16" s="3"/>
      <c r="T16" s="141"/>
      <c r="U16" s="142"/>
      <c r="V16" s="142"/>
      <c r="W16" s="142"/>
      <c r="X16" s="2"/>
      <c r="Y16" s="2"/>
      <c r="Z16" s="2"/>
    </row>
    <row r="17" spans="1:26" ht="13.5" customHeight="1">
      <c r="A17" s="2"/>
      <c r="B17" s="582" t="s">
        <v>141</v>
      </c>
      <c r="C17" s="41" t="s">
        <v>21</v>
      </c>
      <c r="D17" s="42" t="s">
        <v>142</v>
      </c>
      <c r="E17" s="19" t="s">
        <v>32</v>
      </c>
      <c r="F17" s="18">
        <v>16</v>
      </c>
      <c r="G17" s="43"/>
      <c r="H17" s="19">
        <f>SUM(F17+G17)</f>
        <v>16</v>
      </c>
      <c r="I17" s="109">
        <f t="shared" si="2"/>
        <v>1.0666666666666667</v>
      </c>
      <c r="J17" s="109">
        <f t="shared" si="2"/>
        <v>0</v>
      </c>
      <c r="K17" s="110">
        <f t="shared" si="2"/>
        <v>1.0666666666666667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2"/>
      <c r="B18" s="577"/>
      <c r="C18" s="44" t="s">
        <v>21</v>
      </c>
      <c r="D18" s="45" t="s">
        <v>143</v>
      </c>
      <c r="E18" s="30" t="s">
        <v>23</v>
      </c>
      <c r="F18" s="31">
        <v>14</v>
      </c>
      <c r="G18" s="31">
        <v>14</v>
      </c>
      <c r="H18" s="30">
        <v>14</v>
      </c>
      <c r="I18" s="103">
        <f t="shared" si="2"/>
        <v>0.9333333333333333</v>
      </c>
      <c r="J18" s="103">
        <f t="shared" si="2"/>
        <v>0.9333333333333333</v>
      </c>
      <c r="K18" s="104">
        <f t="shared" si="2"/>
        <v>0.9333333333333333</v>
      </c>
      <c r="L18" s="11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2"/>
      <c r="B19" s="577"/>
      <c r="C19" s="46" t="s">
        <v>24</v>
      </c>
      <c r="D19" s="47"/>
      <c r="E19" s="48" t="s">
        <v>32</v>
      </c>
      <c r="F19" s="49"/>
      <c r="G19" s="49"/>
      <c r="H19" s="48"/>
      <c r="I19" s="121">
        <f t="shared" si="2"/>
        <v>0</v>
      </c>
      <c r="J19" s="121">
        <f t="shared" si="2"/>
        <v>0</v>
      </c>
      <c r="K19" s="122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2"/>
      <c r="B20" s="634"/>
      <c r="C20" s="50" t="s">
        <v>24</v>
      </c>
      <c r="D20" s="51" t="s">
        <v>125</v>
      </c>
      <c r="E20" s="52" t="s">
        <v>32</v>
      </c>
      <c r="F20" s="53"/>
      <c r="G20" s="54">
        <v>16</v>
      </c>
      <c r="H20" s="52">
        <v>16</v>
      </c>
      <c r="I20" s="123">
        <f t="shared" si="2"/>
        <v>0</v>
      </c>
      <c r="J20" s="123">
        <f t="shared" si="2"/>
        <v>1.0666666666666667</v>
      </c>
      <c r="K20" s="124">
        <f t="shared" si="2"/>
        <v>1.0666666666666667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2"/>
      <c r="B21" s="640" t="s">
        <v>144</v>
      </c>
      <c r="C21" s="55" t="s">
        <v>21</v>
      </c>
      <c r="D21" s="56" t="s">
        <v>145</v>
      </c>
      <c r="E21" s="34" t="s">
        <v>32</v>
      </c>
      <c r="F21" s="57">
        <v>16</v>
      </c>
      <c r="G21" s="57"/>
      <c r="H21" s="58">
        <f>SUM(F21+G21)</f>
        <v>16</v>
      </c>
      <c r="I21" s="125">
        <f t="shared" si="2"/>
        <v>1.0666666666666667</v>
      </c>
      <c r="J21" s="125">
        <f t="shared" si="2"/>
        <v>0</v>
      </c>
      <c r="K21" s="125">
        <f t="shared" si="2"/>
        <v>1.0666666666666667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2"/>
      <c r="B22" s="641"/>
      <c r="C22" s="55" t="s">
        <v>21</v>
      </c>
      <c r="D22" s="56" t="s">
        <v>146</v>
      </c>
      <c r="E22" s="34" t="s">
        <v>32</v>
      </c>
      <c r="F22" s="57">
        <v>10</v>
      </c>
      <c r="G22" s="57"/>
      <c r="H22" s="58">
        <v>10</v>
      </c>
      <c r="I22" s="125">
        <f t="shared" si="2"/>
        <v>0.6666666666666666</v>
      </c>
      <c r="J22" s="125">
        <f t="shared" si="2"/>
        <v>0</v>
      </c>
      <c r="K22" s="125">
        <f t="shared" si="2"/>
        <v>0.6666666666666666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>
      <c r="A23" s="2"/>
      <c r="B23" s="572"/>
      <c r="C23" s="55" t="s">
        <v>24</v>
      </c>
      <c r="D23" s="56" t="s">
        <v>147</v>
      </c>
      <c r="E23" s="34" t="s">
        <v>32</v>
      </c>
      <c r="F23" s="57">
        <v>2</v>
      </c>
      <c r="G23" s="57">
        <v>5</v>
      </c>
      <c r="H23" s="58">
        <v>7</v>
      </c>
      <c r="I23" s="125">
        <f t="shared" si="2"/>
        <v>0.13333333333333333</v>
      </c>
      <c r="J23" s="125">
        <f t="shared" si="2"/>
        <v>0.3333333333333333</v>
      </c>
      <c r="K23" s="125">
        <f t="shared" si="2"/>
        <v>0.4666666666666667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2"/>
      <c r="B24" s="572"/>
      <c r="C24" s="55" t="s">
        <v>24</v>
      </c>
      <c r="D24" s="56" t="s">
        <v>148</v>
      </c>
      <c r="E24" s="58" t="s">
        <v>32</v>
      </c>
      <c r="F24" s="59">
        <v>2</v>
      </c>
      <c r="G24" s="59">
        <v>5</v>
      </c>
      <c r="H24" s="58">
        <f>SUM(F24+G24)</f>
        <v>7</v>
      </c>
      <c r="I24" s="125">
        <f aca="true" t="shared" si="3" ref="I24:K25">F24/15</f>
        <v>0.13333333333333333</v>
      </c>
      <c r="J24" s="125">
        <f t="shared" si="3"/>
        <v>0.3333333333333333</v>
      </c>
      <c r="K24" s="125">
        <f t="shared" si="3"/>
        <v>0.4666666666666667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586"/>
      <c r="C25" s="60" t="s">
        <v>24</v>
      </c>
      <c r="D25" s="61" t="s">
        <v>149</v>
      </c>
      <c r="E25" s="15" t="s">
        <v>23</v>
      </c>
      <c r="F25" s="26"/>
      <c r="G25" s="26">
        <v>20</v>
      </c>
      <c r="H25" s="15">
        <f>SUM(F25+G25)</f>
        <v>20</v>
      </c>
      <c r="I25" s="112">
        <f t="shared" si="3"/>
        <v>0</v>
      </c>
      <c r="J25" s="112">
        <f t="shared" si="3"/>
        <v>1.3333333333333333</v>
      </c>
      <c r="K25" s="112">
        <f t="shared" si="3"/>
        <v>1.3333333333333333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630" t="s">
        <v>40</v>
      </c>
      <c r="C26" s="595"/>
      <c r="D26" s="595"/>
      <c r="E26" s="613"/>
      <c r="F26" s="62">
        <f>SUMIF(E7:E25,"RO",F7:F25)</f>
        <v>74</v>
      </c>
      <c r="G26" s="62">
        <f>SUMIF(E7:E25,"RO",G7:G25)+G12</f>
        <v>124</v>
      </c>
      <c r="H26" s="63">
        <f>F26+G26</f>
        <v>198</v>
      </c>
      <c r="I26" s="594">
        <f>H26/H28</f>
        <v>0.66</v>
      </c>
      <c r="J26" s="595"/>
      <c r="K26" s="59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597" t="s">
        <v>41</v>
      </c>
      <c r="C27" s="598"/>
      <c r="D27" s="598"/>
      <c r="E27" s="599"/>
      <c r="F27" s="64">
        <f>SUMIF(E7:E25,"VS",F7:F25)</f>
        <v>76</v>
      </c>
      <c r="G27" s="64">
        <v>26</v>
      </c>
      <c r="H27" s="65">
        <f>F27+G27</f>
        <v>102</v>
      </c>
      <c r="I27" s="600">
        <f>H27/H28</f>
        <v>0.34</v>
      </c>
      <c r="J27" s="598"/>
      <c r="K27" s="60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"/>
      <c r="B28" s="602" t="s">
        <v>42</v>
      </c>
      <c r="C28" s="603"/>
      <c r="D28" s="603"/>
      <c r="E28" s="604"/>
      <c r="F28" s="66">
        <f>F26+F27</f>
        <v>150</v>
      </c>
      <c r="G28" s="66">
        <v>180</v>
      </c>
      <c r="H28" s="67">
        <f>SUM(H26:H27)</f>
        <v>300</v>
      </c>
      <c r="I28" s="605"/>
      <c r="J28" s="603"/>
      <c r="K28" s="60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2"/>
      <c r="B29" s="68"/>
      <c r="C29" s="3"/>
      <c r="D29" s="69"/>
      <c r="E29" s="70"/>
      <c r="F29" s="70"/>
      <c r="G29" s="70"/>
      <c r="H29" s="71"/>
      <c r="I29" s="126"/>
      <c r="J29" s="126"/>
      <c r="K29" s="12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2"/>
      <c r="B30" s="72"/>
      <c r="C30" s="73"/>
      <c r="D30" s="72"/>
      <c r="E30" s="72"/>
      <c r="F30" s="73"/>
      <c r="G30" s="73"/>
      <c r="H30" s="73"/>
      <c r="I30" s="3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"/>
      <c r="B31" s="575" t="s">
        <v>13</v>
      </c>
      <c r="C31" s="576"/>
      <c r="D31" s="629" t="s">
        <v>14</v>
      </c>
      <c r="E31" s="629" t="s">
        <v>15</v>
      </c>
      <c r="F31" s="631" t="s">
        <v>150</v>
      </c>
      <c r="G31" s="592"/>
      <c r="H31" s="622"/>
      <c r="I31" s="632" t="s">
        <v>17</v>
      </c>
      <c r="J31" s="592"/>
      <c r="K31" s="62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577"/>
      <c r="C32" s="578"/>
      <c r="D32" s="570"/>
      <c r="E32" s="570"/>
      <c r="F32" s="5" t="s">
        <v>18</v>
      </c>
      <c r="G32" s="5" t="s">
        <v>19</v>
      </c>
      <c r="H32" s="6" t="s">
        <v>12</v>
      </c>
      <c r="I32" s="4" t="s">
        <v>18</v>
      </c>
      <c r="J32" s="5" t="s">
        <v>19</v>
      </c>
      <c r="K32" s="6" t="s">
        <v>12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633" t="s">
        <v>151</v>
      </c>
      <c r="C33" s="41" t="s">
        <v>21</v>
      </c>
      <c r="D33" s="74" t="s">
        <v>152</v>
      </c>
      <c r="E33" s="9" t="s">
        <v>23</v>
      </c>
      <c r="F33" s="9">
        <v>30</v>
      </c>
      <c r="G33" s="9"/>
      <c r="H33" s="9">
        <f>SUM(F33+G33)</f>
        <v>30</v>
      </c>
      <c r="I33" s="103">
        <f>SUM(F33/15)</f>
        <v>2</v>
      </c>
      <c r="J33" s="104">
        <v>0</v>
      </c>
      <c r="K33" s="127">
        <f>SUM(H33/15)</f>
        <v>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636"/>
      <c r="C34" s="75" t="s">
        <v>24</v>
      </c>
      <c r="D34" s="76" t="s">
        <v>39</v>
      </c>
      <c r="E34" s="77" t="s">
        <v>23</v>
      </c>
      <c r="F34" s="77"/>
      <c r="G34" s="77">
        <v>20</v>
      </c>
      <c r="H34" s="77"/>
      <c r="I34" s="128"/>
      <c r="J34" s="129"/>
      <c r="K34" s="13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634"/>
      <c r="C35" s="78" t="s">
        <v>24</v>
      </c>
      <c r="D35" s="76" t="s">
        <v>120</v>
      </c>
      <c r="E35" s="15" t="s">
        <v>23</v>
      </c>
      <c r="F35" s="15"/>
      <c r="G35" s="15">
        <v>10</v>
      </c>
      <c r="H35" s="15">
        <f>SUM(F35+G35)</f>
        <v>10</v>
      </c>
      <c r="I35" s="107">
        <f>SUM(F35/15)</f>
        <v>0</v>
      </c>
      <c r="J35" s="108">
        <f>SUM(G35/15)</f>
        <v>0.6666666666666666</v>
      </c>
      <c r="K35" s="131">
        <f>SUM(H35/15)</f>
        <v>0.6666666666666666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633" t="s">
        <v>153</v>
      </c>
      <c r="C36" s="79" t="s">
        <v>21</v>
      </c>
      <c r="D36" s="2" t="s">
        <v>154</v>
      </c>
      <c r="E36" s="3" t="s">
        <v>32</v>
      </c>
      <c r="F36" s="3">
        <v>16</v>
      </c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577"/>
      <c r="C37" s="44" t="s">
        <v>28</v>
      </c>
      <c r="D37" s="80" t="s">
        <v>39</v>
      </c>
      <c r="E37" s="81" t="s">
        <v>23</v>
      </c>
      <c r="F37" s="81">
        <v>4</v>
      </c>
      <c r="G37" s="81">
        <v>10</v>
      </c>
      <c r="H37" s="82">
        <f>SUM(F37+G37)</f>
        <v>14</v>
      </c>
      <c r="I37" s="132">
        <f aca="true" t="shared" si="4" ref="I37:K41">SUM(F37/15)</f>
        <v>0.26666666666666666</v>
      </c>
      <c r="J37" s="132">
        <f t="shared" si="4"/>
        <v>0.6666666666666666</v>
      </c>
      <c r="K37" s="133">
        <f t="shared" si="4"/>
        <v>0.9333333333333333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577"/>
      <c r="C38" s="44" t="s">
        <v>21</v>
      </c>
      <c r="D38" s="83" t="s">
        <v>155</v>
      </c>
      <c r="E38" s="84"/>
      <c r="F38" s="85">
        <v>10</v>
      </c>
      <c r="G38" s="84"/>
      <c r="H38" s="86"/>
      <c r="I38" s="134"/>
      <c r="J38" s="135"/>
      <c r="K38" s="13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577"/>
      <c r="C39" s="87" t="s">
        <v>28</v>
      </c>
      <c r="D39" s="88" t="s">
        <v>119</v>
      </c>
      <c r="E39" s="49" t="s">
        <v>32</v>
      </c>
      <c r="F39" s="49"/>
      <c r="G39" s="49">
        <v>20</v>
      </c>
      <c r="H39" s="52">
        <f>SUM(F39+G39)</f>
        <v>20</v>
      </c>
      <c r="I39" s="123">
        <f t="shared" si="4"/>
        <v>0</v>
      </c>
      <c r="J39" s="124">
        <f t="shared" si="4"/>
        <v>1.3333333333333333</v>
      </c>
      <c r="K39" s="137">
        <f t="shared" si="4"/>
        <v>1.3333333333333333</v>
      </c>
      <c r="L39" s="2"/>
      <c r="M39" s="2"/>
      <c r="N39" s="2" t="s">
        <v>45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637" t="s">
        <v>156</v>
      </c>
      <c r="C40" s="79" t="s">
        <v>21</v>
      </c>
      <c r="D40" s="89" t="s">
        <v>94</v>
      </c>
      <c r="E40" s="18" t="s">
        <v>32</v>
      </c>
      <c r="F40" s="18">
        <v>20</v>
      </c>
      <c r="G40" s="18"/>
      <c r="H40" s="19">
        <f>SUM(F40+G40)</f>
        <v>20</v>
      </c>
      <c r="I40" s="138">
        <f t="shared" si="4"/>
        <v>1.3333333333333333</v>
      </c>
      <c r="J40" s="109">
        <f t="shared" si="4"/>
        <v>0</v>
      </c>
      <c r="K40" s="139">
        <f t="shared" si="4"/>
        <v>1.3333333333333333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572"/>
      <c r="C41" s="90" t="s">
        <v>28</v>
      </c>
      <c r="D41" s="74" t="s">
        <v>39</v>
      </c>
      <c r="E41" s="31" t="s">
        <v>23</v>
      </c>
      <c r="F41" s="31">
        <v>10</v>
      </c>
      <c r="G41" s="31">
        <v>15</v>
      </c>
      <c r="H41" s="9"/>
      <c r="I41" s="103">
        <f t="shared" si="4"/>
        <v>0.6666666666666666</v>
      </c>
      <c r="J41" s="103">
        <f t="shared" si="4"/>
        <v>1</v>
      </c>
      <c r="K41" s="104">
        <f t="shared" si="4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586"/>
      <c r="C42" s="90" t="s">
        <v>24</v>
      </c>
      <c r="D42" s="76" t="s">
        <v>120</v>
      </c>
      <c r="E42" s="31" t="s">
        <v>32</v>
      </c>
      <c r="F42" s="31"/>
      <c r="G42" s="31">
        <v>15</v>
      </c>
      <c r="H42" s="9">
        <f>SUM(F42+G42)</f>
        <v>15</v>
      </c>
      <c r="I42" s="112">
        <f>SUM(F42/15)</f>
        <v>0</v>
      </c>
      <c r="J42" s="112"/>
      <c r="K42" s="113">
        <f>SUM(H42/15)</f>
        <v>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637" t="s">
        <v>157</v>
      </c>
      <c r="C43" s="79" t="s">
        <v>21</v>
      </c>
      <c r="D43" s="91" t="s">
        <v>158</v>
      </c>
      <c r="E43" s="18" t="s">
        <v>32</v>
      </c>
      <c r="F43" s="18">
        <v>20</v>
      </c>
      <c r="G43" s="18"/>
      <c r="H43" s="19">
        <f>SUM(F43+G43)</f>
        <v>20</v>
      </c>
      <c r="I43" s="109">
        <f>SUM(F43/15)</f>
        <v>1.3333333333333333</v>
      </c>
      <c r="J43" s="138">
        <f>SUM(G43/15)</f>
        <v>0</v>
      </c>
      <c r="K43" s="139">
        <f>SUM(H43/15)</f>
        <v>1.3333333333333333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572"/>
      <c r="C44" s="92" t="s">
        <v>24</v>
      </c>
      <c r="D44" s="93" t="s">
        <v>159</v>
      </c>
      <c r="E44" s="31" t="s">
        <v>23</v>
      </c>
      <c r="F44" s="31"/>
      <c r="G44" s="31">
        <v>20</v>
      </c>
      <c r="H44" s="77">
        <f>SUM(F44+G44)</f>
        <v>20</v>
      </c>
      <c r="I44" s="103">
        <f>SUM(F44/15)</f>
        <v>0</v>
      </c>
      <c r="J44" s="103">
        <f>SUM(G44/15)</f>
        <v>1.3333333333333333</v>
      </c>
      <c r="K44" s="104">
        <f>SUM(H44/15)</f>
        <v>1.3333333333333333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572"/>
      <c r="C45" s="87" t="s">
        <v>24</v>
      </c>
      <c r="D45" s="94" t="s">
        <v>163</v>
      </c>
      <c r="E45" s="49" t="s">
        <v>32</v>
      </c>
      <c r="F45" s="49">
        <v>10</v>
      </c>
      <c r="G45" s="49">
        <v>10</v>
      </c>
      <c r="H45" s="52">
        <f>SUM(F45+G45)</f>
        <v>20</v>
      </c>
      <c r="I45" s="123">
        <f>SUM(F45/15)</f>
        <v>0.6666666666666666</v>
      </c>
      <c r="J45" s="121">
        <f>SUM(G45/15)</f>
        <v>0.6666666666666666</v>
      </c>
      <c r="K45" s="137">
        <f>SUM(H45/15)</f>
        <v>1.3333333333333333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" customHeight="1">
      <c r="A46" s="2"/>
      <c r="B46" s="95" t="s">
        <v>160</v>
      </c>
      <c r="C46" s="43" t="s">
        <v>21</v>
      </c>
      <c r="D46" s="96" t="s">
        <v>161</v>
      </c>
      <c r="E46" s="43" t="s">
        <v>32</v>
      </c>
      <c r="F46" s="43"/>
      <c r="G46" s="43"/>
      <c r="H46" s="97"/>
      <c r="I46" s="138">
        <f>SUM(F46/15)</f>
        <v>0</v>
      </c>
      <c r="J46" s="138">
        <f>SUM(G46/15)</f>
        <v>0</v>
      </c>
      <c r="K46" s="139">
        <f>SUM(H46/15)</f>
        <v>0</v>
      </c>
      <c r="L46" s="2"/>
      <c r="M46" s="581"/>
      <c r="N46" s="57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630" t="s">
        <v>40</v>
      </c>
      <c r="C47" s="595"/>
      <c r="D47" s="595"/>
      <c r="E47" s="613"/>
      <c r="F47" s="62">
        <f>SUMIF(E33:E46,"RO",F33:F46)</f>
        <v>44</v>
      </c>
      <c r="G47" s="62">
        <f>G34+G35+G37+G41+G42+G44</f>
        <v>90</v>
      </c>
      <c r="H47" s="63">
        <f>F47+G47</f>
        <v>134</v>
      </c>
      <c r="I47" s="594">
        <f>H47/H49</f>
        <v>0.5826086956521739</v>
      </c>
      <c r="J47" s="595"/>
      <c r="K47" s="59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597" t="s">
        <v>41</v>
      </c>
      <c r="C48" s="598"/>
      <c r="D48" s="598"/>
      <c r="E48" s="599"/>
      <c r="F48" s="64">
        <f>SUMIF(E33:E46,"VS",F33:F46)</f>
        <v>66</v>
      </c>
      <c r="G48" s="64">
        <f>G39+G45</f>
        <v>30</v>
      </c>
      <c r="H48" s="65">
        <f>F48+G48</f>
        <v>96</v>
      </c>
      <c r="I48" s="600">
        <f>H48/H49</f>
        <v>0.41739130434782606</v>
      </c>
      <c r="J48" s="598"/>
      <c r="K48" s="60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602" t="s">
        <v>42</v>
      </c>
      <c r="C49" s="603"/>
      <c r="D49" s="603"/>
      <c r="E49" s="604"/>
      <c r="F49" s="66">
        <f>F47+F48</f>
        <v>110</v>
      </c>
      <c r="G49" s="66">
        <f>SUM(G47:G48)</f>
        <v>120</v>
      </c>
      <c r="H49" s="67">
        <f>SUM(H47:H48)</f>
        <v>230</v>
      </c>
      <c r="I49" s="605"/>
      <c r="J49" s="603"/>
      <c r="K49" s="60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68"/>
      <c r="C50" s="1"/>
      <c r="D50" s="68"/>
      <c r="E50" s="68"/>
      <c r="F50" s="98"/>
      <c r="G50" s="98"/>
      <c r="H50" s="99"/>
      <c r="I50" s="140"/>
      <c r="J50" s="140"/>
      <c r="K50" s="14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630" t="s">
        <v>40</v>
      </c>
      <c r="C51" s="595"/>
      <c r="D51" s="595"/>
      <c r="E51" s="613"/>
      <c r="F51" s="62">
        <f>F26+F47</f>
        <v>118</v>
      </c>
      <c r="G51" s="62">
        <f>G26+G47</f>
        <v>214</v>
      </c>
      <c r="H51" s="63">
        <f>F51+G51</f>
        <v>332</v>
      </c>
      <c r="I51" s="594">
        <f>H51/H53</f>
        <v>0.6264150943396226</v>
      </c>
      <c r="J51" s="595"/>
      <c r="K51" s="59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597" t="s">
        <v>41</v>
      </c>
      <c r="C52" s="598"/>
      <c r="D52" s="598"/>
      <c r="E52" s="599"/>
      <c r="F52" s="64">
        <f>F27+F48</f>
        <v>142</v>
      </c>
      <c r="G52" s="64">
        <f>G27+G48</f>
        <v>56</v>
      </c>
      <c r="H52" s="65">
        <f>F52+G52</f>
        <v>198</v>
      </c>
      <c r="I52" s="600">
        <f>H52/H53</f>
        <v>0.37358490566037733</v>
      </c>
      <c r="J52" s="598"/>
      <c r="K52" s="60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602" t="s">
        <v>42</v>
      </c>
      <c r="C53" s="603"/>
      <c r="D53" s="603"/>
      <c r="E53" s="604"/>
      <c r="F53" s="66">
        <f>F51+F52</f>
        <v>260</v>
      </c>
      <c r="G53" s="66">
        <f>SUM(G51:G52)</f>
        <v>270</v>
      </c>
      <c r="H53" s="67">
        <f>SUM(H51:H52)</f>
        <v>530</v>
      </c>
      <c r="I53" s="605"/>
      <c r="J53" s="603"/>
      <c r="K53" s="60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68"/>
      <c r="C54" s="1"/>
      <c r="D54" s="68"/>
      <c r="E54" s="68"/>
      <c r="F54" s="98"/>
      <c r="G54" s="98"/>
      <c r="H54" s="99"/>
      <c r="I54" s="140"/>
      <c r="J54" s="140"/>
      <c r="K54" s="14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68"/>
      <c r="C55" s="1"/>
      <c r="D55" s="68"/>
      <c r="E55" s="68"/>
      <c r="F55" s="98"/>
      <c r="G55" s="98"/>
      <c r="H55" s="99"/>
      <c r="I55" s="140"/>
      <c r="J55" s="140"/>
      <c r="K55" s="14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100" t="s">
        <v>58</v>
      </c>
      <c r="C56" s="3"/>
      <c r="D56" s="2"/>
      <c r="E56" s="3"/>
      <c r="F56" s="2"/>
      <c r="G56" s="2"/>
      <c r="H56" s="581"/>
      <c r="I56" s="574"/>
      <c r="J56" s="574"/>
      <c r="K56" s="57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3"/>
      <c r="D57" s="2"/>
      <c r="E57" s="3"/>
      <c r="F57" s="2"/>
      <c r="G57" s="2"/>
      <c r="H57" s="581" t="s">
        <v>162</v>
      </c>
      <c r="I57" s="574"/>
      <c r="J57" s="574"/>
      <c r="K57" s="57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72"/>
      <c r="C58" s="3"/>
      <c r="D58" s="2"/>
      <c r="E58" s="3"/>
      <c r="F58" s="2"/>
      <c r="G58" s="2"/>
      <c r="H58" s="2" t="s">
        <v>60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625"/>
      <c r="C59" s="574"/>
      <c r="D59" s="574"/>
      <c r="E59" s="3"/>
      <c r="F59" s="2"/>
      <c r="G59" s="2"/>
      <c r="H59" s="2"/>
      <c r="I59" s="2" t="s">
        <v>61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574"/>
      <c r="C60" s="574"/>
      <c r="D60" s="574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574"/>
      <c r="C61" s="574"/>
      <c r="D61" s="574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sheetProtection/>
  <mergeCells count="43">
    <mergeCell ref="B3:K3"/>
    <mergeCell ref="F5:H5"/>
    <mergeCell ref="I5:K5"/>
    <mergeCell ref="B26:E26"/>
    <mergeCell ref="I26:K26"/>
    <mergeCell ref="B27:E27"/>
    <mergeCell ref="I27:K27"/>
    <mergeCell ref="B7:B9"/>
    <mergeCell ref="B10:B12"/>
    <mergeCell ref="B13:B16"/>
    <mergeCell ref="B28:E28"/>
    <mergeCell ref="I28:K28"/>
    <mergeCell ref="F31:H31"/>
    <mergeCell ref="I31:K31"/>
    <mergeCell ref="M46:N46"/>
    <mergeCell ref="B47:E47"/>
    <mergeCell ref="I47:K47"/>
    <mergeCell ref="B53:E53"/>
    <mergeCell ref="I53:K53"/>
    <mergeCell ref="H56:K56"/>
    <mergeCell ref="H57:K57"/>
    <mergeCell ref="B48:E48"/>
    <mergeCell ref="I48:K48"/>
    <mergeCell ref="B49:E49"/>
    <mergeCell ref="I49:K49"/>
    <mergeCell ref="B51:E51"/>
    <mergeCell ref="I51:K51"/>
    <mergeCell ref="B33:B35"/>
    <mergeCell ref="B36:B39"/>
    <mergeCell ref="B40:B42"/>
    <mergeCell ref="B43:B45"/>
    <mergeCell ref="B52:E52"/>
    <mergeCell ref="I52:K52"/>
    <mergeCell ref="D5:D6"/>
    <mergeCell ref="D31:D32"/>
    <mergeCell ref="E5:E6"/>
    <mergeCell ref="E31:E32"/>
    <mergeCell ref="B59:D61"/>
    <mergeCell ref="A1:K2"/>
    <mergeCell ref="B5:C6"/>
    <mergeCell ref="B31:C32"/>
    <mergeCell ref="B17:B20"/>
    <mergeCell ref="B21:B25"/>
  </mergeCells>
  <printOptions/>
  <pageMargins left="0.7086614173228347" right="0.7086614173228347" top="0.7480314960629921" bottom="0.7480314960629921" header="0" footer="0"/>
  <pageSetup horizontalDpi="600" verticalDpi="6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Optiplex</dc:creator>
  <cp:keywords/>
  <dc:description/>
  <cp:lastModifiedBy>User</cp:lastModifiedBy>
  <cp:lastPrinted>2024-02-09T16:02:25Z</cp:lastPrinted>
  <dcterms:created xsi:type="dcterms:W3CDTF">2016-10-03T08:25:00Z</dcterms:created>
  <dcterms:modified xsi:type="dcterms:W3CDTF">2024-06-19T12:09:22Z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764EC9BDE9364E51B5DF72B2275E97D7_13</vt:lpwstr>
  </property>
  <property fmtid="{D5CDD505-2E9C-101B-9397-08002B2CF9AE}" pid="3" name="KSOProductBuildVer">
    <vt:lpwstr>1033-12.2.0.13431</vt:lpwstr>
  </property>
</Properties>
</file>